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LGBA\B03\CD - LGBA\Municipalities\03. Allocations\2025-26\"/>
    </mc:Choice>
  </mc:AlternateContent>
  <xr:revisionPtr revIDLastSave="0" documentId="13_ncr:1_{EB0071D4-877C-4077-89DF-04BD3C71FE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1" r:id="rId1"/>
    <sheet name="DC21" sheetId="2" r:id="rId2"/>
    <sheet name="DC22" sheetId="3" r:id="rId3"/>
    <sheet name="DC23" sheetId="4" r:id="rId4"/>
    <sheet name="DC24" sheetId="5" r:id="rId5"/>
    <sheet name="DC25" sheetId="6" r:id="rId6"/>
    <sheet name="DC26" sheetId="7" r:id="rId7"/>
    <sheet name="DC27" sheetId="8" r:id="rId8"/>
    <sheet name="DC28" sheetId="9" r:id="rId9"/>
    <sheet name="DC29" sheetId="10" r:id="rId10"/>
    <sheet name="DC43" sheetId="11" r:id="rId11"/>
    <sheet name="ETH" sheetId="12" r:id="rId12"/>
    <sheet name="KZN212" sheetId="13" r:id="rId13"/>
    <sheet name="KZN213" sheetId="14" r:id="rId14"/>
    <sheet name="KZN214" sheetId="15" r:id="rId15"/>
    <sheet name="KZN216" sheetId="16" r:id="rId16"/>
    <sheet name="KZN221" sheetId="17" r:id="rId17"/>
    <sheet name="KZN222" sheetId="18" r:id="rId18"/>
    <sheet name="KZN223" sheetId="19" r:id="rId19"/>
    <sheet name="KZN224" sheetId="20" r:id="rId20"/>
    <sheet name="KZN225" sheetId="21" r:id="rId21"/>
    <sheet name="KZN226" sheetId="22" r:id="rId22"/>
    <sheet name="KZN227" sheetId="23" r:id="rId23"/>
    <sheet name="KZN235" sheetId="24" r:id="rId24"/>
    <sheet name="KZN237" sheetId="25" r:id="rId25"/>
    <sheet name="KZN238" sheetId="26" r:id="rId26"/>
    <sheet name="KZN241" sheetId="27" r:id="rId27"/>
    <sheet name="KZN242" sheetId="28" r:id="rId28"/>
    <sheet name="KZN244" sheetId="29" r:id="rId29"/>
    <sheet name="KZN245" sheetId="30" r:id="rId30"/>
    <sheet name="KZN252" sheetId="31" r:id="rId31"/>
    <sheet name="KZN253" sheetId="32" r:id="rId32"/>
    <sheet name="KZN254" sheetId="33" r:id="rId33"/>
    <sheet name="KZN261" sheetId="34" r:id="rId34"/>
    <sheet name="KZN262" sheetId="35" r:id="rId35"/>
    <sheet name="KZN263" sheetId="36" r:id="rId36"/>
    <sheet name="KZN265" sheetId="37" r:id="rId37"/>
    <sheet name="KZN266" sheetId="38" r:id="rId38"/>
    <sheet name="KZN271" sheetId="39" r:id="rId39"/>
    <sheet name="KZN272" sheetId="40" r:id="rId40"/>
    <sheet name="KZN275" sheetId="41" r:id="rId41"/>
    <sheet name="KZN276" sheetId="42" r:id="rId42"/>
    <sheet name="KZN281" sheetId="43" r:id="rId43"/>
    <sheet name="KZN282" sheetId="44" r:id="rId44"/>
    <sheet name="KZN284" sheetId="45" r:id="rId45"/>
    <sheet name="KZN285" sheetId="46" r:id="rId46"/>
    <sheet name="KZN286" sheetId="47" r:id="rId47"/>
    <sheet name="KZN291" sheetId="48" r:id="rId48"/>
    <sheet name="KZN292" sheetId="49" r:id="rId49"/>
    <sheet name="KZN293" sheetId="50" r:id="rId50"/>
    <sheet name="KZN294" sheetId="51" r:id="rId51"/>
    <sheet name="KZN433" sheetId="52" r:id="rId52"/>
    <sheet name="KZN434" sheetId="53" r:id="rId53"/>
    <sheet name="KZN435" sheetId="54" r:id="rId54"/>
    <sheet name="KZN436" sheetId="55" r:id="rId55"/>
  </sheets>
  <definedNames>
    <definedName name="_xlnm.Print_Area" localSheetId="1">'DC21'!$A$1:$H$175</definedName>
    <definedName name="_xlnm.Print_Area" localSheetId="2">'DC22'!$A$1:$H$175</definedName>
    <definedName name="_xlnm.Print_Area" localSheetId="3">'DC23'!$A$1:$H$175</definedName>
    <definedName name="_xlnm.Print_Area" localSheetId="4">'DC24'!$A$1:$H$175</definedName>
    <definedName name="_xlnm.Print_Area" localSheetId="5">'DC25'!$A$1:$H$175</definedName>
    <definedName name="_xlnm.Print_Area" localSheetId="6">'DC26'!$A$1:$H$175</definedName>
    <definedName name="_xlnm.Print_Area" localSheetId="7">'DC27'!$A$1:$H$175</definedName>
    <definedName name="_xlnm.Print_Area" localSheetId="8">'DC28'!$A$1:$H$175</definedName>
    <definedName name="_xlnm.Print_Area" localSheetId="9">'DC29'!$A$1:$H$175</definedName>
    <definedName name="_xlnm.Print_Area" localSheetId="10">'DC43'!$A$1:$H$175</definedName>
    <definedName name="_xlnm.Print_Area" localSheetId="11">ETH!$A$1:$H$175</definedName>
    <definedName name="_xlnm.Print_Area" localSheetId="12">'KZN212'!$A$1:$H$175</definedName>
    <definedName name="_xlnm.Print_Area" localSheetId="13">'KZN213'!$A$1:$H$175</definedName>
    <definedName name="_xlnm.Print_Area" localSheetId="14">'KZN214'!$A$1:$H$175</definedName>
    <definedName name="_xlnm.Print_Area" localSheetId="15">'KZN216'!$A$1:$H$175</definedName>
    <definedName name="_xlnm.Print_Area" localSheetId="16">'KZN221'!$A$1:$H$175</definedName>
    <definedName name="_xlnm.Print_Area" localSheetId="17">'KZN222'!$A$1:$H$175</definedName>
    <definedName name="_xlnm.Print_Area" localSheetId="18">'KZN223'!$A$1:$H$175</definedName>
    <definedName name="_xlnm.Print_Area" localSheetId="19">'KZN224'!$A$1:$H$175</definedName>
    <definedName name="_xlnm.Print_Area" localSheetId="20">'KZN225'!$A$1:$H$175</definedName>
    <definedName name="_xlnm.Print_Area" localSheetId="21">'KZN226'!$A$1:$H$175</definedName>
    <definedName name="_xlnm.Print_Area" localSheetId="22">'KZN227'!$A$1:$H$175</definedName>
    <definedName name="_xlnm.Print_Area" localSheetId="23">'KZN235'!$A$1:$H$175</definedName>
    <definedName name="_xlnm.Print_Area" localSheetId="24">'KZN237'!$A$1:$H$175</definedName>
    <definedName name="_xlnm.Print_Area" localSheetId="25">'KZN238'!$A$1:$H$175</definedName>
    <definedName name="_xlnm.Print_Area" localSheetId="26">'KZN241'!$A$1:$H$175</definedName>
    <definedName name="_xlnm.Print_Area" localSheetId="27">'KZN242'!$A$1:$H$175</definedName>
    <definedName name="_xlnm.Print_Area" localSheetId="28">'KZN244'!$A$1:$H$175</definedName>
    <definedName name="_xlnm.Print_Area" localSheetId="29">'KZN245'!$A$1:$H$175</definedName>
    <definedName name="_xlnm.Print_Area" localSheetId="30">'KZN252'!$A$1:$H$175</definedName>
    <definedName name="_xlnm.Print_Area" localSheetId="31">'KZN253'!$A$1:$H$175</definedName>
    <definedName name="_xlnm.Print_Area" localSheetId="32">'KZN254'!$A$1:$H$175</definedName>
    <definedName name="_xlnm.Print_Area" localSheetId="33">'KZN261'!$A$1:$H$175</definedName>
    <definedName name="_xlnm.Print_Area" localSheetId="34">'KZN262'!$A$1:$H$175</definedName>
    <definedName name="_xlnm.Print_Area" localSheetId="35">'KZN263'!$A$1:$H$175</definedName>
    <definedName name="_xlnm.Print_Area" localSheetId="36">'KZN265'!$A$1:$H$175</definedName>
    <definedName name="_xlnm.Print_Area" localSheetId="37">'KZN266'!$A$1:$H$175</definedName>
    <definedName name="_xlnm.Print_Area" localSheetId="38">'KZN271'!$A$1:$H$175</definedName>
    <definedName name="_xlnm.Print_Area" localSheetId="39">'KZN272'!$A$1:$H$175</definedName>
    <definedName name="_xlnm.Print_Area" localSheetId="40">'KZN275'!$A$1:$H$175</definedName>
    <definedName name="_xlnm.Print_Area" localSheetId="41">'KZN276'!$A$1:$H$175</definedName>
    <definedName name="_xlnm.Print_Area" localSheetId="42">'KZN281'!$A$1:$H$175</definedName>
    <definedName name="_xlnm.Print_Area" localSheetId="43">'KZN282'!$A$1:$H$175</definedName>
    <definedName name="_xlnm.Print_Area" localSheetId="44">'KZN284'!$A$1:$H$175</definedName>
    <definedName name="_xlnm.Print_Area" localSheetId="45">'KZN285'!$A$1:$H$175</definedName>
    <definedName name="_xlnm.Print_Area" localSheetId="46">'KZN286'!$A$1:$H$175</definedName>
    <definedName name="_xlnm.Print_Area" localSheetId="47">'KZN291'!$A$1:$H$175</definedName>
    <definedName name="_xlnm.Print_Area" localSheetId="48">'KZN292'!$A$1:$H$175</definedName>
    <definedName name="_xlnm.Print_Area" localSheetId="49">'KZN293'!$A$1:$H$175</definedName>
    <definedName name="_xlnm.Print_Area" localSheetId="50">'KZN294'!$A$1:$H$175</definedName>
    <definedName name="_xlnm.Print_Area" localSheetId="51">'KZN433'!$A$1:$H$175</definedName>
    <definedName name="_xlnm.Print_Area" localSheetId="52">'KZN434'!$A$1:$H$175</definedName>
    <definedName name="_xlnm.Print_Area" localSheetId="53">'KZN435'!$A$1:$H$175</definedName>
    <definedName name="_xlnm.Print_Area" localSheetId="54">'KZN436'!$A$1:$H$175</definedName>
    <definedName name="_xlnm.Print_Area" localSheetId="0">Summary!$A$1:$H$176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H52" i="1"/>
  <c r="G52" i="1"/>
  <c r="H50" i="1"/>
  <c r="G50" i="1"/>
  <c r="F50" i="1"/>
  <c r="H73" i="1"/>
  <c r="H72" i="1"/>
  <c r="F59" i="1"/>
  <c r="F58" i="1"/>
  <c r="H54" i="1"/>
  <c r="G54" i="1"/>
  <c r="F52" i="1"/>
  <c r="F54" i="1"/>
  <c r="F55" i="1"/>
  <c r="G55" i="1"/>
  <c r="H55" i="1"/>
  <c r="F69" i="1"/>
  <c r="G69" i="1"/>
  <c r="H69" i="1"/>
  <c r="F70" i="1"/>
  <c r="G70" i="1"/>
  <c r="H70" i="1"/>
  <c r="F71" i="1"/>
  <c r="G71" i="1"/>
  <c r="H71" i="1"/>
  <c r="F72" i="1"/>
  <c r="G72" i="1"/>
  <c r="F73" i="1"/>
  <c r="G73" i="1"/>
  <c r="G68" i="1"/>
  <c r="H68" i="1"/>
  <c r="F68" i="1"/>
  <c r="F63" i="1"/>
  <c r="G63" i="1"/>
  <c r="H63" i="1"/>
  <c r="F64" i="1"/>
  <c r="G64" i="1"/>
  <c r="H64" i="1"/>
  <c r="F65" i="1"/>
  <c r="G65" i="1"/>
  <c r="H65" i="1"/>
  <c r="G62" i="1"/>
  <c r="H62" i="1"/>
  <c r="F62" i="1"/>
  <c r="F57" i="1"/>
  <c r="G57" i="1"/>
  <c r="H57" i="1"/>
  <c r="G58" i="1"/>
  <c r="H58" i="1"/>
  <c r="G59" i="1"/>
  <c r="H59" i="1"/>
  <c r="G56" i="1"/>
  <c r="H56" i="1"/>
  <c r="F56" i="1"/>
  <c r="F6" i="1"/>
  <c r="G67" i="2"/>
  <c r="H67" i="2"/>
  <c r="G67" i="3"/>
  <c r="H67" i="3"/>
  <c r="G67" i="4"/>
  <c r="H67" i="4"/>
  <c r="G67" i="5"/>
  <c r="H67" i="5"/>
  <c r="G67" i="6"/>
  <c r="H67" i="6"/>
  <c r="G67" i="7"/>
  <c r="H67" i="7"/>
  <c r="G67" i="8"/>
  <c r="H67" i="8"/>
  <c r="G67" i="9"/>
  <c r="H67" i="9"/>
  <c r="G67" i="10"/>
  <c r="H67" i="10"/>
  <c r="G67" i="11"/>
  <c r="H67" i="11"/>
  <c r="G67" i="12"/>
  <c r="H67" i="12"/>
  <c r="G67" i="13"/>
  <c r="H67" i="13"/>
  <c r="G67" i="14"/>
  <c r="H67" i="14"/>
  <c r="G67" i="15"/>
  <c r="H67" i="15"/>
  <c r="G67" i="16"/>
  <c r="H67" i="16"/>
  <c r="G67" i="17"/>
  <c r="H67" i="17"/>
  <c r="G67" i="18"/>
  <c r="H67" i="18"/>
  <c r="G67" i="19"/>
  <c r="H67" i="19"/>
  <c r="G67" i="20"/>
  <c r="H67" i="20"/>
  <c r="G67" i="21"/>
  <c r="H67" i="21"/>
  <c r="G67" i="22"/>
  <c r="H67" i="22"/>
  <c r="G67" i="23"/>
  <c r="H67" i="23"/>
  <c r="G67" i="24"/>
  <c r="H67" i="24"/>
  <c r="G67" i="25"/>
  <c r="H67" i="25"/>
  <c r="G67" i="26"/>
  <c r="H67" i="26"/>
  <c r="G67" i="27"/>
  <c r="H67" i="27"/>
  <c r="G67" i="28"/>
  <c r="H67" i="28"/>
  <c r="G67" i="29"/>
  <c r="H67" i="29"/>
  <c r="G67" i="30"/>
  <c r="H67" i="30"/>
  <c r="G67" i="31"/>
  <c r="H67" i="31"/>
  <c r="G67" i="32"/>
  <c r="H67" i="32"/>
  <c r="G67" i="33"/>
  <c r="H67" i="33"/>
  <c r="G67" i="34"/>
  <c r="H67" i="34"/>
  <c r="G67" i="35"/>
  <c r="H67" i="35"/>
  <c r="G67" i="36"/>
  <c r="H67" i="36"/>
  <c r="G67" i="37"/>
  <c r="H67" i="37"/>
  <c r="G67" i="38"/>
  <c r="H67" i="38"/>
  <c r="G67" i="39"/>
  <c r="H67" i="39"/>
  <c r="G67" i="40"/>
  <c r="H67" i="40"/>
  <c r="G67" i="41"/>
  <c r="H67" i="41"/>
  <c r="G67" i="42"/>
  <c r="H67" i="42"/>
  <c r="G67" i="43"/>
  <c r="H67" i="43"/>
  <c r="G67" i="44"/>
  <c r="H67" i="44"/>
  <c r="G67" i="45"/>
  <c r="H67" i="45"/>
  <c r="G67" i="46"/>
  <c r="H67" i="46"/>
  <c r="G67" i="47"/>
  <c r="H67" i="47"/>
  <c r="G67" i="48"/>
  <c r="H67" i="48"/>
  <c r="G67" i="49"/>
  <c r="H67" i="49"/>
  <c r="G67" i="50"/>
  <c r="H67" i="50"/>
  <c r="G67" i="51"/>
  <c r="H67" i="51"/>
  <c r="G67" i="52"/>
  <c r="H67" i="52"/>
  <c r="G67" i="53"/>
  <c r="H67" i="53"/>
  <c r="G67" i="54"/>
  <c r="H67" i="54"/>
  <c r="G67" i="55"/>
  <c r="H67" i="55"/>
  <c r="F67" i="2"/>
  <c r="F67" i="3"/>
  <c r="F67" i="4"/>
  <c r="F67" i="5"/>
  <c r="F67" i="6"/>
  <c r="F67" i="7"/>
  <c r="F67" i="8"/>
  <c r="F67" i="9"/>
  <c r="F67" i="10"/>
  <c r="F67" i="11"/>
  <c r="F67" i="12"/>
  <c r="F67" i="13"/>
  <c r="F67" i="14"/>
  <c r="F67" i="15"/>
  <c r="F67" i="16"/>
  <c r="F67" i="17"/>
  <c r="F67" i="18"/>
  <c r="F67" i="19"/>
  <c r="F67" i="20"/>
  <c r="F67" i="21"/>
  <c r="F67" i="22"/>
  <c r="F67" i="23"/>
  <c r="F67" i="24"/>
  <c r="F67" i="25"/>
  <c r="F67" i="26"/>
  <c r="F67" i="27"/>
  <c r="F67" i="28"/>
  <c r="F67" i="29"/>
  <c r="F67" i="30"/>
  <c r="F47" i="30" s="1"/>
  <c r="F67" i="31"/>
  <c r="F67" i="32"/>
  <c r="F67" i="33"/>
  <c r="F67" i="34"/>
  <c r="F67" i="35"/>
  <c r="F67" i="36"/>
  <c r="F67" i="37"/>
  <c r="F67" i="38"/>
  <c r="F47" i="38" s="1"/>
  <c r="F67" i="39"/>
  <c r="F67" i="40"/>
  <c r="F67" i="41"/>
  <c r="F67" i="42"/>
  <c r="F67" i="43"/>
  <c r="F67" i="44"/>
  <c r="F67" i="45"/>
  <c r="F67" i="46"/>
  <c r="F47" i="46" s="1"/>
  <c r="F67" i="47"/>
  <c r="F67" i="48"/>
  <c r="F67" i="49"/>
  <c r="F67" i="50"/>
  <c r="F67" i="51"/>
  <c r="F67" i="52"/>
  <c r="F67" i="53"/>
  <c r="F67" i="54"/>
  <c r="F47" i="54" s="1"/>
  <c r="F67" i="55"/>
  <c r="G61" i="2"/>
  <c r="H61" i="2"/>
  <c r="G61" i="3"/>
  <c r="H61" i="3"/>
  <c r="G61" i="4"/>
  <c r="H61" i="4"/>
  <c r="G61" i="5"/>
  <c r="H61" i="5"/>
  <c r="G61" i="6"/>
  <c r="H61" i="6"/>
  <c r="G61" i="7"/>
  <c r="H61" i="7"/>
  <c r="G61" i="8"/>
  <c r="H61" i="8"/>
  <c r="G61" i="9"/>
  <c r="H61" i="9"/>
  <c r="G61" i="10"/>
  <c r="H61" i="10"/>
  <c r="G61" i="11"/>
  <c r="H61" i="11"/>
  <c r="G61" i="12"/>
  <c r="H61" i="12"/>
  <c r="G61" i="13"/>
  <c r="H61" i="13"/>
  <c r="G61" i="14"/>
  <c r="H61" i="14"/>
  <c r="G61" i="15"/>
  <c r="H61" i="15"/>
  <c r="G61" i="16"/>
  <c r="H61" i="16"/>
  <c r="G61" i="17"/>
  <c r="H61" i="17"/>
  <c r="G61" i="18"/>
  <c r="H61" i="18"/>
  <c r="G61" i="19"/>
  <c r="H61" i="19"/>
  <c r="G61" i="20"/>
  <c r="H61" i="20"/>
  <c r="G61" i="21"/>
  <c r="H61" i="21"/>
  <c r="G61" i="22"/>
  <c r="H61" i="22"/>
  <c r="G61" i="23"/>
  <c r="H61" i="23"/>
  <c r="G61" i="24"/>
  <c r="H61" i="24"/>
  <c r="G61" i="25"/>
  <c r="H61" i="25"/>
  <c r="G61" i="26"/>
  <c r="H61" i="26"/>
  <c r="G61" i="27"/>
  <c r="H61" i="27"/>
  <c r="G61" i="28"/>
  <c r="H61" i="28"/>
  <c r="G61" i="29"/>
  <c r="H61" i="29"/>
  <c r="G61" i="30"/>
  <c r="H61" i="30"/>
  <c r="G61" i="31"/>
  <c r="H61" i="31"/>
  <c r="G61" i="32"/>
  <c r="H61" i="32"/>
  <c r="G61" i="33"/>
  <c r="H61" i="33"/>
  <c r="G61" i="34"/>
  <c r="H61" i="34"/>
  <c r="G61" i="35"/>
  <c r="H61" i="35"/>
  <c r="G61" i="36"/>
  <c r="H61" i="36"/>
  <c r="G61" i="37"/>
  <c r="H61" i="37"/>
  <c r="G61" i="38"/>
  <c r="H61" i="38"/>
  <c r="G61" i="39"/>
  <c r="H61" i="39"/>
  <c r="G61" i="40"/>
  <c r="H61" i="40"/>
  <c r="G61" i="41"/>
  <c r="H61" i="41"/>
  <c r="G61" i="42"/>
  <c r="H61" i="42"/>
  <c r="G61" i="43"/>
  <c r="H61" i="43"/>
  <c r="G61" i="44"/>
  <c r="H61" i="44"/>
  <c r="G61" i="45"/>
  <c r="H61" i="45"/>
  <c r="G61" i="46"/>
  <c r="H61" i="46"/>
  <c r="G61" i="47"/>
  <c r="H61" i="47"/>
  <c r="G61" i="48"/>
  <c r="H61" i="48"/>
  <c r="G61" i="49"/>
  <c r="H61" i="49"/>
  <c r="G61" i="50"/>
  <c r="H61" i="50"/>
  <c r="G61" i="51"/>
  <c r="H61" i="51"/>
  <c r="G61" i="52"/>
  <c r="H61" i="52"/>
  <c r="G61" i="53"/>
  <c r="H61" i="53"/>
  <c r="G61" i="54"/>
  <c r="H61" i="54"/>
  <c r="G61" i="55"/>
  <c r="H61" i="55"/>
  <c r="F61" i="2"/>
  <c r="F61" i="3"/>
  <c r="F61" i="4"/>
  <c r="F61" i="5"/>
  <c r="F61" i="6"/>
  <c r="F61" i="7"/>
  <c r="F61" i="8"/>
  <c r="F61" i="9"/>
  <c r="F61" i="10"/>
  <c r="F61" i="11"/>
  <c r="F61" i="12"/>
  <c r="F61" i="13"/>
  <c r="F61" i="14"/>
  <c r="F61" i="15"/>
  <c r="F61" i="16"/>
  <c r="F61" i="17"/>
  <c r="F61" i="18"/>
  <c r="F61" i="19"/>
  <c r="F61" i="20"/>
  <c r="F61" i="21"/>
  <c r="F61" i="22"/>
  <c r="F61" i="23"/>
  <c r="F61" i="24"/>
  <c r="F61" i="25"/>
  <c r="F61" i="26"/>
  <c r="F61" i="27"/>
  <c r="F61" i="28"/>
  <c r="F61" i="29"/>
  <c r="F61" i="30"/>
  <c r="F61" i="31"/>
  <c r="F61" i="32"/>
  <c r="F61" i="33"/>
  <c r="F61" i="34"/>
  <c r="F61" i="35"/>
  <c r="F61" i="36"/>
  <c r="F61" i="37"/>
  <c r="F61" i="38"/>
  <c r="F61" i="39"/>
  <c r="F61" i="40"/>
  <c r="F61" i="41"/>
  <c r="F61" i="42"/>
  <c r="F61" i="43"/>
  <c r="F61" i="44"/>
  <c r="F61" i="45"/>
  <c r="F61" i="46"/>
  <c r="F61" i="47"/>
  <c r="F61" i="48"/>
  <c r="F61" i="49"/>
  <c r="F61" i="50"/>
  <c r="F61" i="51"/>
  <c r="F61" i="52"/>
  <c r="F61" i="53"/>
  <c r="F61" i="54"/>
  <c r="F61" i="55"/>
  <c r="G49" i="2"/>
  <c r="H49" i="2"/>
  <c r="G49" i="3"/>
  <c r="H49" i="3"/>
  <c r="G49" i="4"/>
  <c r="H49" i="4"/>
  <c r="G49" i="5"/>
  <c r="H49" i="5"/>
  <c r="G49" i="6"/>
  <c r="H49" i="6"/>
  <c r="G49" i="7"/>
  <c r="H49" i="7"/>
  <c r="G49" i="8"/>
  <c r="H49" i="8"/>
  <c r="G49" i="9"/>
  <c r="H49" i="9"/>
  <c r="G49" i="10"/>
  <c r="H49" i="10"/>
  <c r="G49" i="11"/>
  <c r="G47" i="11" s="1"/>
  <c r="H49" i="11"/>
  <c r="G49" i="12"/>
  <c r="H49" i="12"/>
  <c r="G49" i="13"/>
  <c r="H49" i="13"/>
  <c r="G49" i="14"/>
  <c r="H49" i="14"/>
  <c r="G49" i="15"/>
  <c r="H49" i="15"/>
  <c r="G49" i="16"/>
  <c r="H49" i="16"/>
  <c r="G49" i="17"/>
  <c r="H49" i="17"/>
  <c r="G49" i="18"/>
  <c r="H49" i="18"/>
  <c r="G49" i="19"/>
  <c r="G47" i="19" s="1"/>
  <c r="H49" i="19"/>
  <c r="G49" i="20"/>
  <c r="H49" i="20"/>
  <c r="G49" i="21"/>
  <c r="H49" i="21"/>
  <c r="G49" i="22"/>
  <c r="H49" i="22"/>
  <c r="G49" i="23"/>
  <c r="H49" i="23"/>
  <c r="G49" i="24"/>
  <c r="H49" i="24"/>
  <c r="G49" i="25"/>
  <c r="H49" i="25"/>
  <c r="G49" i="26"/>
  <c r="H49" i="26"/>
  <c r="G49" i="27"/>
  <c r="H49" i="27"/>
  <c r="G49" i="28"/>
  <c r="H49" i="28"/>
  <c r="G49" i="29"/>
  <c r="H49" i="29"/>
  <c r="G49" i="30"/>
  <c r="H49" i="30"/>
  <c r="G49" i="31"/>
  <c r="H49" i="31"/>
  <c r="G49" i="32"/>
  <c r="H49" i="32"/>
  <c r="G49" i="33"/>
  <c r="H49" i="33"/>
  <c r="G49" i="34"/>
  <c r="H49" i="34"/>
  <c r="G49" i="35"/>
  <c r="H49" i="35"/>
  <c r="G49" i="36"/>
  <c r="H49" i="36"/>
  <c r="G49" i="37"/>
  <c r="H49" i="37"/>
  <c r="G49" i="38"/>
  <c r="H49" i="38"/>
  <c r="G49" i="39"/>
  <c r="H49" i="39"/>
  <c r="G49" i="40"/>
  <c r="H49" i="40"/>
  <c r="G49" i="41"/>
  <c r="H49" i="41"/>
  <c r="G49" i="42"/>
  <c r="H49" i="42"/>
  <c r="G49" i="43"/>
  <c r="G47" i="43" s="1"/>
  <c r="H49" i="43"/>
  <c r="G49" i="44"/>
  <c r="H49" i="44"/>
  <c r="G49" i="45"/>
  <c r="H49" i="45"/>
  <c r="G49" i="46"/>
  <c r="H49" i="46"/>
  <c r="G49" i="47"/>
  <c r="H49" i="47"/>
  <c r="G49" i="48"/>
  <c r="H49" i="48"/>
  <c r="G49" i="49"/>
  <c r="H49" i="49"/>
  <c r="G49" i="50"/>
  <c r="H49" i="50"/>
  <c r="G49" i="51"/>
  <c r="H49" i="51"/>
  <c r="G49" i="52"/>
  <c r="H49" i="52"/>
  <c r="G49" i="53"/>
  <c r="H49" i="53"/>
  <c r="G49" i="54"/>
  <c r="H49" i="54"/>
  <c r="G49" i="55"/>
  <c r="H49" i="55"/>
  <c r="F49" i="2"/>
  <c r="F49" i="3"/>
  <c r="F49" i="4"/>
  <c r="F49" i="5"/>
  <c r="F49" i="6"/>
  <c r="F49" i="7"/>
  <c r="F49" i="8"/>
  <c r="F47" i="8" s="1"/>
  <c r="F49" i="9"/>
  <c r="F47" i="9" s="1"/>
  <c r="F49" i="10"/>
  <c r="F49" i="11"/>
  <c r="F49" i="12"/>
  <c r="F49" i="13"/>
  <c r="F49" i="14"/>
  <c r="F49" i="15"/>
  <c r="F49" i="16"/>
  <c r="F49" i="17"/>
  <c r="F49" i="18"/>
  <c r="F49" i="19"/>
  <c r="F49" i="20"/>
  <c r="F49" i="21"/>
  <c r="F49" i="22"/>
  <c r="F49" i="23"/>
  <c r="F49" i="24"/>
  <c r="F49" i="25"/>
  <c r="F49" i="26"/>
  <c r="F49" i="27"/>
  <c r="F49" i="28"/>
  <c r="F49" i="29"/>
  <c r="F49" i="30"/>
  <c r="F49" i="31"/>
  <c r="F49" i="32"/>
  <c r="F49" i="33"/>
  <c r="F49" i="34"/>
  <c r="F49" i="35"/>
  <c r="F49" i="36"/>
  <c r="F49" i="37"/>
  <c r="F49" i="38"/>
  <c r="F49" i="39"/>
  <c r="F49" i="40"/>
  <c r="F49" i="41"/>
  <c r="F49" i="42"/>
  <c r="F49" i="43"/>
  <c r="F49" i="44"/>
  <c r="F49" i="45"/>
  <c r="F49" i="46"/>
  <c r="F49" i="47"/>
  <c r="F49" i="48"/>
  <c r="F47" i="48" s="1"/>
  <c r="F49" i="49"/>
  <c r="F49" i="50"/>
  <c r="F49" i="51"/>
  <c r="F49" i="52"/>
  <c r="F49" i="53"/>
  <c r="F49" i="54"/>
  <c r="F49" i="55"/>
  <c r="F47" i="14" l="1"/>
  <c r="F47" i="6"/>
  <c r="F47" i="13"/>
  <c r="F47" i="5"/>
  <c r="H47" i="43"/>
  <c r="H47" i="23"/>
  <c r="H47" i="55"/>
  <c r="H47" i="27"/>
  <c r="H47" i="19"/>
  <c r="F47" i="7"/>
  <c r="F114" i="7" s="1"/>
  <c r="F47" i="41"/>
  <c r="F114" i="41" s="1"/>
  <c r="H47" i="51"/>
  <c r="H47" i="39"/>
  <c r="H47" i="11"/>
  <c r="F47" i="4"/>
  <c r="F114" i="4" s="1"/>
  <c r="F47" i="3"/>
  <c r="F114" i="3" s="1"/>
  <c r="F47" i="22"/>
  <c r="F47" i="53"/>
  <c r="F114" i="53" s="1"/>
  <c r="F47" i="52"/>
  <c r="F114" i="52" s="1"/>
  <c r="F47" i="51"/>
  <c r="F47" i="37"/>
  <c r="F114" i="37" s="1"/>
  <c r="F114" i="51"/>
  <c r="F47" i="45"/>
  <c r="F114" i="45" s="1"/>
  <c r="F47" i="29"/>
  <c r="F114" i="29" s="1"/>
  <c r="F47" i="36"/>
  <c r="F47" i="28"/>
  <c r="F47" i="20"/>
  <c r="F47" i="43"/>
  <c r="F114" i="43" s="1"/>
  <c r="F47" i="35"/>
  <c r="F114" i="35" s="1"/>
  <c r="F47" i="27"/>
  <c r="F114" i="27" s="1"/>
  <c r="F47" i="19"/>
  <c r="F114" i="19" s="1"/>
  <c r="F47" i="11"/>
  <c r="F114" i="11" s="1"/>
  <c r="F114" i="2"/>
  <c r="F47" i="16"/>
  <c r="F114" i="16" s="1"/>
  <c r="F47" i="50"/>
  <c r="F47" i="42"/>
  <c r="F114" i="42" s="1"/>
  <c r="F47" i="34"/>
  <c r="F114" i="34" s="1"/>
  <c r="F47" i="18"/>
  <c r="F114" i="18" s="1"/>
  <c r="F47" i="31"/>
  <c r="F114" i="31" s="1"/>
  <c r="F47" i="33"/>
  <c r="F114" i="33" s="1"/>
  <c r="F47" i="25"/>
  <c r="F47" i="17"/>
  <c r="F114" i="17" s="1"/>
  <c r="F47" i="40"/>
  <c r="F114" i="40" s="1"/>
  <c r="F47" i="32"/>
  <c r="F114" i="32" s="1"/>
  <c r="F47" i="24"/>
  <c r="F114" i="24" s="1"/>
  <c r="F47" i="2"/>
  <c r="F47" i="55"/>
  <c r="F114" i="55" s="1"/>
  <c r="F47" i="47"/>
  <c r="F114" i="47" s="1"/>
  <c r="F47" i="39"/>
  <c r="F114" i="39" s="1"/>
  <c r="F47" i="23"/>
  <c r="F114" i="23" s="1"/>
  <c r="F47" i="15"/>
  <c r="F114" i="15" s="1"/>
  <c r="H47" i="50"/>
  <c r="H47" i="46"/>
  <c r="H47" i="38"/>
  <c r="H47" i="34"/>
  <c r="H47" i="18"/>
  <c r="H47" i="14"/>
  <c r="H47" i="6"/>
  <c r="H47" i="2"/>
  <c r="F47" i="10"/>
  <c r="F114" i="10" s="1"/>
  <c r="G47" i="55"/>
  <c r="F47" i="44"/>
  <c r="G47" i="23"/>
  <c r="F47" i="12"/>
  <c r="F114" i="12" s="1"/>
  <c r="F47" i="49"/>
  <c r="F114" i="49" s="1"/>
  <c r="F47" i="21"/>
  <c r="F114" i="21" s="1"/>
  <c r="H47" i="7"/>
  <c r="G47" i="7"/>
  <c r="H47" i="31"/>
  <c r="G47" i="31"/>
  <c r="F47" i="26"/>
  <c r="F114" i="26" s="1"/>
  <c r="F114" i="50"/>
  <c r="H47" i="26"/>
  <c r="H49" i="1"/>
  <c r="G49" i="1"/>
  <c r="F114" i="44"/>
  <c r="F114" i="36"/>
  <c r="F114" i="28"/>
  <c r="F114" i="20"/>
  <c r="H67" i="1"/>
  <c r="H61" i="1"/>
  <c r="H47" i="30"/>
  <c r="H47" i="22"/>
  <c r="H47" i="54"/>
  <c r="H47" i="42"/>
  <c r="H47" i="10"/>
  <c r="G47" i="51"/>
  <c r="G47" i="47"/>
  <c r="G47" i="39"/>
  <c r="G47" i="35"/>
  <c r="G47" i="27"/>
  <c r="G47" i="15"/>
  <c r="G47" i="3"/>
  <c r="F67" i="1"/>
  <c r="F49" i="1"/>
  <c r="G61" i="1"/>
  <c r="G67" i="1"/>
  <c r="H47" i="47"/>
  <c r="H47" i="35"/>
  <c r="H47" i="15"/>
  <c r="H47" i="3"/>
  <c r="F61" i="1"/>
  <c r="G47" i="54"/>
  <c r="G47" i="46"/>
  <c r="G47" i="34"/>
  <c r="G47" i="26"/>
  <c r="G47" i="14"/>
  <c r="G47" i="2"/>
  <c r="G47" i="50"/>
  <c r="G47" i="42"/>
  <c r="G47" i="38"/>
  <c r="G47" i="30"/>
  <c r="G47" i="22"/>
  <c r="G47" i="18"/>
  <c r="G47" i="10"/>
  <c r="G47" i="6"/>
  <c r="H47" i="53"/>
  <c r="H47" i="33"/>
  <c r="H47" i="21"/>
  <c r="H47" i="13"/>
  <c r="G47" i="53"/>
  <c r="G47" i="49"/>
  <c r="G47" i="45"/>
  <c r="G47" i="41"/>
  <c r="G47" i="37"/>
  <c r="G47" i="33"/>
  <c r="G47" i="29"/>
  <c r="G47" i="25"/>
  <c r="G47" i="21"/>
  <c r="G47" i="17"/>
  <c r="G47" i="13"/>
  <c r="G47" i="9"/>
  <c r="G47" i="5"/>
  <c r="H47" i="49"/>
  <c r="H47" i="41"/>
  <c r="H47" i="25"/>
  <c r="H47" i="9"/>
  <c r="F114" i="25"/>
  <c r="H47" i="52"/>
  <c r="H47" i="48"/>
  <c r="H47" i="44"/>
  <c r="H47" i="40"/>
  <c r="H47" i="36"/>
  <c r="H47" i="32"/>
  <c r="H47" i="28"/>
  <c r="H47" i="24"/>
  <c r="H47" i="20"/>
  <c r="H47" i="16"/>
  <c r="H47" i="12"/>
  <c r="H47" i="8"/>
  <c r="H47" i="4"/>
  <c r="H47" i="45"/>
  <c r="H47" i="37"/>
  <c r="H47" i="29"/>
  <c r="H47" i="17"/>
  <c r="H47" i="5"/>
  <c r="G47" i="52"/>
  <c r="G47" i="48"/>
  <c r="G47" i="44"/>
  <c r="G47" i="40"/>
  <c r="G47" i="36"/>
  <c r="G47" i="32"/>
  <c r="G47" i="28"/>
  <c r="G47" i="24"/>
  <c r="G47" i="20"/>
  <c r="G47" i="16"/>
  <c r="G47" i="12"/>
  <c r="G47" i="8"/>
  <c r="G47" i="4"/>
  <c r="F114" i="9"/>
  <c r="F114" i="48"/>
  <c r="F114" i="8"/>
  <c r="F114" i="54"/>
  <c r="F114" i="46"/>
  <c r="F114" i="38"/>
  <c r="F114" i="30"/>
  <c r="F114" i="22"/>
  <c r="F114" i="14"/>
  <c r="F114" i="6"/>
  <c r="F114" i="13"/>
  <c r="F114" i="5"/>
  <c r="H47" i="1" l="1"/>
  <c r="G47" i="1"/>
  <c r="F47" i="1"/>
  <c r="F115" i="1" s="1"/>
  <c r="H109" i="2"/>
  <c r="G109" i="2"/>
  <c r="F109" i="2"/>
  <c r="H103" i="2"/>
  <c r="G103" i="2"/>
  <c r="F103" i="2"/>
  <c r="H97" i="2"/>
  <c r="G97" i="2"/>
  <c r="F97" i="2"/>
  <c r="H91" i="2"/>
  <c r="G91" i="2"/>
  <c r="F91" i="2"/>
  <c r="H85" i="2"/>
  <c r="G85" i="2"/>
  <c r="F85" i="2"/>
  <c r="H79" i="2"/>
  <c r="G79" i="2"/>
  <c r="F79" i="2"/>
  <c r="H109" i="3"/>
  <c r="G109" i="3"/>
  <c r="F109" i="3"/>
  <c r="H103" i="3"/>
  <c r="G103" i="3"/>
  <c r="F103" i="3"/>
  <c r="H97" i="3"/>
  <c r="G97" i="3"/>
  <c r="F97" i="3"/>
  <c r="H91" i="3"/>
  <c r="G91" i="3"/>
  <c r="F91" i="3"/>
  <c r="H85" i="3"/>
  <c r="G85" i="3"/>
  <c r="F85" i="3"/>
  <c r="H79" i="3"/>
  <c r="G79" i="3"/>
  <c r="F79" i="3"/>
  <c r="H109" i="4"/>
  <c r="G109" i="4"/>
  <c r="F109" i="4"/>
  <c r="H103" i="4"/>
  <c r="G103" i="4"/>
  <c r="F103" i="4"/>
  <c r="H97" i="4"/>
  <c r="G97" i="4"/>
  <c r="F97" i="4"/>
  <c r="H91" i="4"/>
  <c r="G91" i="4"/>
  <c r="F91" i="4"/>
  <c r="H85" i="4"/>
  <c r="G85" i="4"/>
  <c r="F85" i="4"/>
  <c r="H79" i="4"/>
  <c r="G79" i="4"/>
  <c r="F79" i="4"/>
  <c r="H109" i="5"/>
  <c r="G109" i="5"/>
  <c r="F109" i="5"/>
  <c r="H103" i="5"/>
  <c r="G103" i="5"/>
  <c r="F103" i="5"/>
  <c r="H97" i="5"/>
  <c r="G97" i="5"/>
  <c r="F97" i="5"/>
  <c r="H91" i="5"/>
  <c r="G91" i="5"/>
  <c r="F91" i="5"/>
  <c r="H85" i="5"/>
  <c r="G85" i="5"/>
  <c r="F85" i="5"/>
  <c r="H79" i="5"/>
  <c r="G79" i="5"/>
  <c r="F79" i="5"/>
  <c r="H109" i="6"/>
  <c r="G109" i="6"/>
  <c r="F109" i="6"/>
  <c r="H103" i="6"/>
  <c r="G103" i="6"/>
  <c r="F103" i="6"/>
  <c r="H97" i="6"/>
  <c r="G97" i="6"/>
  <c r="F97" i="6"/>
  <c r="H91" i="6"/>
  <c r="G91" i="6"/>
  <c r="F91" i="6"/>
  <c r="H85" i="6"/>
  <c r="G85" i="6"/>
  <c r="F85" i="6"/>
  <c r="H79" i="6"/>
  <c r="G79" i="6"/>
  <c r="F79" i="6"/>
  <c r="H109" i="7"/>
  <c r="G109" i="7"/>
  <c r="F109" i="7"/>
  <c r="H103" i="7"/>
  <c r="G103" i="7"/>
  <c r="F103" i="7"/>
  <c r="H97" i="7"/>
  <c r="G97" i="7"/>
  <c r="F97" i="7"/>
  <c r="H91" i="7"/>
  <c r="G91" i="7"/>
  <c r="F91" i="7"/>
  <c r="H85" i="7"/>
  <c r="G85" i="7"/>
  <c r="F85" i="7"/>
  <c r="H79" i="7"/>
  <c r="G79" i="7"/>
  <c r="F79" i="7"/>
  <c r="H109" i="8"/>
  <c r="G109" i="8"/>
  <c r="F109" i="8"/>
  <c r="H103" i="8"/>
  <c r="G103" i="8"/>
  <c r="F103" i="8"/>
  <c r="H97" i="8"/>
  <c r="G97" i="8"/>
  <c r="F97" i="8"/>
  <c r="H91" i="8"/>
  <c r="G91" i="8"/>
  <c r="F91" i="8"/>
  <c r="H85" i="8"/>
  <c r="G85" i="8"/>
  <c r="F85" i="8"/>
  <c r="H79" i="8"/>
  <c r="G79" i="8"/>
  <c r="F79" i="8"/>
  <c r="H109" i="9"/>
  <c r="G109" i="9"/>
  <c r="F109" i="9"/>
  <c r="H103" i="9"/>
  <c r="G103" i="9"/>
  <c r="F103" i="9"/>
  <c r="H97" i="9"/>
  <c r="G97" i="9"/>
  <c r="F97" i="9"/>
  <c r="H91" i="9"/>
  <c r="G91" i="9"/>
  <c r="F91" i="9"/>
  <c r="H85" i="9"/>
  <c r="G85" i="9"/>
  <c r="F85" i="9"/>
  <c r="H79" i="9"/>
  <c r="G79" i="9"/>
  <c r="F79" i="9"/>
  <c r="H109" i="10"/>
  <c r="G109" i="10"/>
  <c r="F109" i="10"/>
  <c r="H103" i="10"/>
  <c r="G103" i="10"/>
  <c r="F103" i="10"/>
  <c r="H97" i="10"/>
  <c r="G97" i="10"/>
  <c r="F97" i="10"/>
  <c r="H91" i="10"/>
  <c r="G91" i="10"/>
  <c r="F91" i="10"/>
  <c r="H85" i="10"/>
  <c r="G85" i="10"/>
  <c r="F85" i="10"/>
  <c r="H79" i="10"/>
  <c r="G79" i="10"/>
  <c r="F79" i="10"/>
  <c r="H109" i="11"/>
  <c r="G109" i="11"/>
  <c r="F109" i="11"/>
  <c r="H103" i="11"/>
  <c r="G103" i="11"/>
  <c r="F103" i="11"/>
  <c r="H97" i="11"/>
  <c r="G97" i="11"/>
  <c r="F97" i="11"/>
  <c r="H91" i="11"/>
  <c r="G91" i="11"/>
  <c r="F91" i="11"/>
  <c r="H85" i="11"/>
  <c r="G85" i="11"/>
  <c r="F85" i="11"/>
  <c r="H79" i="11"/>
  <c r="G79" i="11"/>
  <c r="F79" i="11"/>
  <c r="H109" i="12"/>
  <c r="G109" i="12"/>
  <c r="F109" i="12"/>
  <c r="H103" i="12"/>
  <c r="G103" i="12"/>
  <c r="F103" i="12"/>
  <c r="H97" i="12"/>
  <c r="G97" i="12"/>
  <c r="F97" i="12"/>
  <c r="H91" i="12"/>
  <c r="G91" i="12"/>
  <c r="F91" i="12"/>
  <c r="H85" i="12"/>
  <c r="G85" i="12"/>
  <c r="F85" i="12"/>
  <c r="H79" i="12"/>
  <c r="G79" i="12"/>
  <c r="F79" i="12"/>
  <c r="H109" i="13"/>
  <c r="G109" i="13"/>
  <c r="F109" i="13"/>
  <c r="H103" i="13"/>
  <c r="G103" i="13"/>
  <c r="F103" i="13"/>
  <c r="H97" i="13"/>
  <c r="G97" i="13"/>
  <c r="F97" i="13"/>
  <c r="H91" i="13"/>
  <c r="G91" i="13"/>
  <c r="F91" i="13"/>
  <c r="H85" i="13"/>
  <c r="G85" i="13"/>
  <c r="F85" i="13"/>
  <c r="H79" i="13"/>
  <c r="G79" i="13"/>
  <c r="F79" i="13"/>
  <c r="H109" i="14"/>
  <c r="G109" i="14"/>
  <c r="F109" i="14"/>
  <c r="H103" i="14"/>
  <c r="G103" i="14"/>
  <c r="F103" i="14"/>
  <c r="H97" i="14"/>
  <c r="G97" i="14"/>
  <c r="F97" i="14"/>
  <c r="H91" i="14"/>
  <c r="G91" i="14"/>
  <c r="F91" i="14"/>
  <c r="H85" i="14"/>
  <c r="G85" i="14"/>
  <c r="F85" i="14"/>
  <c r="H79" i="14"/>
  <c r="G79" i="14"/>
  <c r="F79" i="14"/>
  <c r="H109" i="15"/>
  <c r="G109" i="15"/>
  <c r="F109" i="15"/>
  <c r="H103" i="15"/>
  <c r="G103" i="15"/>
  <c r="F103" i="15"/>
  <c r="H97" i="15"/>
  <c r="G97" i="15"/>
  <c r="F97" i="15"/>
  <c r="H91" i="15"/>
  <c r="G91" i="15"/>
  <c r="F91" i="15"/>
  <c r="H85" i="15"/>
  <c r="G85" i="15"/>
  <c r="F85" i="15"/>
  <c r="H79" i="15"/>
  <c r="G79" i="15"/>
  <c r="F79" i="15"/>
  <c r="H109" i="16"/>
  <c r="G109" i="16"/>
  <c r="F109" i="16"/>
  <c r="H103" i="16"/>
  <c r="G103" i="16"/>
  <c r="F103" i="16"/>
  <c r="H97" i="16"/>
  <c r="G97" i="16"/>
  <c r="F97" i="16"/>
  <c r="H91" i="16"/>
  <c r="G91" i="16"/>
  <c r="F91" i="16"/>
  <c r="H85" i="16"/>
  <c r="G85" i="16"/>
  <c r="F85" i="16"/>
  <c r="H79" i="16"/>
  <c r="G79" i="16"/>
  <c r="F79" i="16"/>
  <c r="H109" i="17"/>
  <c r="G109" i="17"/>
  <c r="F109" i="17"/>
  <c r="H103" i="17"/>
  <c r="G103" i="17"/>
  <c r="F103" i="17"/>
  <c r="H97" i="17"/>
  <c r="G97" i="17"/>
  <c r="F97" i="17"/>
  <c r="H91" i="17"/>
  <c r="G91" i="17"/>
  <c r="F91" i="17"/>
  <c r="H85" i="17"/>
  <c r="G85" i="17"/>
  <c r="F85" i="17"/>
  <c r="H79" i="17"/>
  <c r="G79" i="17"/>
  <c r="F79" i="17"/>
  <c r="H109" i="18"/>
  <c r="G109" i="18"/>
  <c r="F109" i="18"/>
  <c r="H103" i="18"/>
  <c r="G103" i="18"/>
  <c r="F103" i="18"/>
  <c r="H97" i="18"/>
  <c r="G97" i="18"/>
  <c r="F97" i="18"/>
  <c r="H91" i="18"/>
  <c r="G91" i="18"/>
  <c r="F91" i="18"/>
  <c r="H85" i="18"/>
  <c r="G85" i="18"/>
  <c r="F85" i="18"/>
  <c r="H79" i="18"/>
  <c r="G79" i="18"/>
  <c r="F79" i="18"/>
  <c r="H109" i="19"/>
  <c r="G109" i="19"/>
  <c r="F109" i="19"/>
  <c r="H103" i="19"/>
  <c r="G103" i="19"/>
  <c r="F103" i="19"/>
  <c r="H97" i="19"/>
  <c r="G97" i="19"/>
  <c r="F97" i="19"/>
  <c r="H91" i="19"/>
  <c r="G91" i="19"/>
  <c r="F91" i="19"/>
  <c r="H85" i="19"/>
  <c r="G85" i="19"/>
  <c r="F85" i="19"/>
  <c r="H79" i="19"/>
  <c r="G79" i="19"/>
  <c r="F79" i="19"/>
  <c r="H109" i="20"/>
  <c r="G109" i="20"/>
  <c r="F109" i="20"/>
  <c r="H103" i="20"/>
  <c r="G103" i="20"/>
  <c r="F103" i="20"/>
  <c r="H97" i="20"/>
  <c r="G97" i="20"/>
  <c r="F97" i="20"/>
  <c r="H91" i="20"/>
  <c r="G91" i="20"/>
  <c r="F91" i="20"/>
  <c r="H85" i="20"/>
  <c r="G85" i="20"/>
  <c r="F85" i="20"/>
  <c r="H79" i="20"/>
  <c r="G79" i="20"/>
  <c r="F79" i="20"/>
  <c r="H109" i="21"/>
  <c r="G109" i="21"/>
  <c r="F109" i="21"/>
  <c r="H103" i="21"/>
  <c r="G103" i="21"/>
  <c r="F103" i="21"/>
  <c r="H97" i="21"/>
  <c r="G97" i="21"/>
  <c r="F97" i="21"/>
  <c r="H91" i="21"/>
  <c r="G91" i="21"/>
  <c r="F91" i="21"/>
  <c r="H85" i="21"/>
  <c r="G85" i="21"/>
  <c r="F85" i="21"/>
  <c r="H79" i="21"/>
  <c r="G79" i="21"/>
  <c r="F79" i="21"/>
  <c r="H109" i="22"/>
  <c r="G109" i="22"/>
  <c r="F109" i="22"/>
  <c r="H103" i="22"/>
  <c r="G103" i="22"/>
  <c r="F103" i="22"/>
  <c r="H97" i="22"/>
  <c r="G97" i="22"/>
  <c r="F97" i="22"/>
  <c r="H91" i="22"/>
  <c r="G91" i="22"/>
  <c r="F91" i="22"/>
  <c r="H85" i="22"/>
  <c r="G85" i="22"/>
  <c r="F85" i="22"/>
  <c r="H79" i="22"/>
  <c r="G79" i="22"/>
  <c r="F79" i="22"/>
  <c r="H109" i="23"/>
  <c r="G109" i="23"/>
  <c r="F109" i="23"/>
  <c r="H103" i="23"/>
  <c r="G103" i="23"/>
  <c r="F103" i="23"/>
  <c r="H97" i="23"/>
  <c r="G97" i="23"/>
  <c r="F97" i="23"/>
  <c r="H91" i="23"/>
  <c r="G91" i="23"/>
  <c r="F91" i="23"/>
  <c r="H85" i="23"/>
  <c r="G85" i="23"/>
  <c r="F85" i="23"/>
  <c r="H79" i="23"/>
  <c r="G79" i="23"/>
  <c r="F79" i="23"/>
  <c r="H109" i="24"/>
  <c r="G109" i="24"/>
  <c r="F109" i="24"/>
  <c r="H103" i="24"/>
  <c r="G103" i="24"/>
  <c r="F103" i="24"/>
  <c r="H97" i="24"/>
  <c r="G97" i="24"/>
  <c r="F97" i="24"/>
  <c r="H91" i="24"/>
  <c r="G91" i="24"/>
  <c r="F91" i="24"/>
  <c r="H85" i="24"/>
  <c r="G85" i="24"/>
  <c r="F85" i="24"/>
  <c r="H79" i="24"/>
  <c r="G79" i="24"/>
  <c r="F79" i="24"/>
  <c r="H109" i="25"/>
  <c r="G109" i="25"/>
  <c r="F109" i="25"/>
  <c r="H103" i="25"/>
  <c r="G103" i="25"/>
  <c r="F103" i="25"/>
  <c r="H97" i="25"/>
  <c r="G97" i="25"/>
  <c r="F97" i="25"/>
  <c r="H91" i="25"/>
  <c r="G91" i="25"/>
  <c r="F91" i="25"/>
  <c r="H85" i="25"/>
  <c r="G85" i="25"/>
  <c r="F85" i="25"/>
  <c r="H79" i="25"/>
  <c r="G79" i="25"/>
  <c r="F79" i="25"/>
  <c r="H109" i="26"/>
  <c r="G109" i="26"/>
  <c r="F109" i="26"/>
  <c r="H103" i="26"/>
  <c r="G103" i="26"/>
  <c r="F103" i="26"/>
  <c r="H97" i="26"/>
  <c r="G97" i="26"/>
  <c r="F97" i="26"/>
  <c r="H91" i="26"/>
  <c r="G91" i="26"/>
  <c r="F91" i="26"/>
  <c r="H85" i="26"/>
  <c r="G85" i="26"/>
  <c r="F85" i="26"/>
  <c r="H79" i="26"/>
  <c r="G79" i="26"/>
  <c r="F79" i="26"/>
  <c r="H109" i="27"/>
  <c r="G109" i="27"/>
  <c r="F109" i="27"/>
  <c r="H103" i="27"/>
  <c r="G103" i="27"/>
  <c r="F103" i="27"/>
  <c r="H97" i="27"/>
  <c r="G97" i="27"/>
  <c r="F97" i="27"/>
  <c r="H91" i="27"/>
  <c r="G91" i="27"/>
  <c r="F91" i="27"/>
  <c r="H85" i="27"/>
  <c r="G85" i="27"/>
  <c r="F85" i="27"/>
  <c r="H79" i="27"/>
  <c r="G79" i="27"/>
  <c r="F79" i="27"/>
  <c r="H109" i="28"/>
  <c r="G109" i="28"/>
  <c r="F109" i="28"/>
  <c r="H103" i="28"/>
  <c r="G103" i="28"/>
  <c r="F103" i="28"/>
  <c r="H97" i="28"/>
  <c r="G97" i="28"/>
  <c r="F97" i="28"/>
  <c r="H91" i="28"/>
  <c r="G91" i="28"/>
  <c r="F91" i="28"/>
  <c r="H85" i="28"/>
  <c r="G85" i="28"/>
  <c r="F85" i="28"/>
  <c r="H79" i="28"/>
  <c r="G79" i="28"/>
  <c r="F79" i="28"/>
  <c r="H109" i="29"/>
  <c r="G109" i="29"/>
  <c r="F109" i="29"/>
  <c r="H103" i="29"/>
  <c r="G103" i="29"/>
  <c r="F103" i="29"/>
  <c r="H97" i="29"/>
  <c r="G97" i="29"/>
  <c r="F97" i="29"/>
  <c r="H91" i="29"/>
  <c r="G91" i="29"/>
  <c r="F91" i="29"/>
  <c r="H85" i="29"/>
  <c r="G85" i="29"/>
  <c r="F85" i="29"/>
  <c r="H79" i="29"/>
  <c r="G79" i="29"/>
  <c r="F79" i="29"/>
  <c r="H109" i="30"/>
  <c r="G109" i="30"/>
  <c r="F109" i="30"/>
  <c r="H103" i="30"/>
  <c r="G103" i="30"/>
  <c r="F103" i="30"/>
  <c r="H97" i="30"/>
  <c r="G97" i="30"/>
  <c r="F97" i="30"/>
  <c r="H91" i="30"/>
  <c r="G91" i="30"/>
  <c r="F91" i="30"/>
  <c r="H85" i="30"/>
  <c r="G85" i="30"/>
  <c r="F85" i="30"/>
  <c r="H79" i="30"/>
  <c r="G79" i="30"/>
  <c r="F79" i="30"/>
  <c r="H109" i="31"/>
  <c r="G109" i="31"/>
  <c r="F109" i="31"/>
  <c r="H103" i="31"/>
  <c r="G103" i="31"/>
  <c r="F103" i="31"/>
  <c r="H97" i="31"/>
  <c r="G97" i="31"/>
  <c r="F97" i="31"/>
  <c r="H91" i="31"/>
  <c r="G91" i="31"/>
  <c r="F91" i="31"/>
  <c r="H85" i="31"/>
  <c r="G85" i="31"/>
  <c r="F85" i="31"/>
  <c r="H79" i="31"/>
  <c r="G79" i="31"/>
  <c r="F79" i="31"/>
  <c r="H109" i="32"/>
  <c r="G109" i="32"/>
  <c r="F109" i="32"/>
  <c r="H103" i="32"/>
  <c r="G103" i="32"/>
  <c r="F103" i="32"/>
  <c r="H97" i="32"/>
  <c r="G97" i="32"/>
  <c r="F97" i="32"/>
  <c r="H91" i="32"/>
  <c r="G91" i="32"/>
  <c r="F91" i="32"/>
  <c r="H85" i="32"/>
  <c r="G85" i="32"/>
  <c r="F85" i="32"/>
  <c r="H79" i="32"/>
  <c r="G79" i="32"/>
  <c r="F79" i="32"/>
  <c r="H109" i="33"/>
  <c r="G109" i="33"/>
  <c r="F109" i="33"/>
  <c r="H103" i="33"/>
  <c r="G103" i="33"/>
  <c r="F103" i="33"/>
  <c r="H97" i="33"/>
  <c r="G97" i="33"/>
  <c r="F97" i="33"/>
  <c r="H91" i="33"/>
  <c r="G91" i="33"/>
  <c r="F91" i="33"/>
  <c r="H85" i="33"/>
  <c r="G85" i="33"/>
  <c r="F85" i="33"/>
  <c r="H79" i="33"/>
  <c r="G79" i="33"/>
  <c r="F79" i="33"/>
  <c r="H109" i="34"/>
  <c r="G109" i="34"/>
  <c r="F109" i="34"/>
  <c r="H103" i="34"/>
  <c r="G103" i="34"/>
  <c r="F103" i="34"/>
  <c r="H97" i="34"/>
  <c r="G97" i="34"/>
  <c r="F97" i="34"/>
  <c r="H91" i="34"/>
  <c r="G91" i="34"/>
  <c r="F91" i="34"/>
  <c r="H85" i="34"/>
  <c r="G85" i="34"/>
  <c r="F85" i="34"/>
  <c r="H79" i="34"/>
  <c r="G79" i="34"/>
  <c r="F79" i="34"/>
  <c r="H109" i="35"/>
  <c r="G109" i="35"/>
  <c r="F109" i="35"/>
  <c r="H103" i="35"/>
  <c r="G103" i="35"/>
  <c r="F103" i="35"/>
  <c r="H97" i="35"/>
  <c r="G97" i="35"/>
  <c r="F97" i="35"/>
  <c r="H91" i="35"/>
  <c r="G91" i="35"/>
  <c r="F91" i="35"/>
  <c r="H85" i="35"/>
  <c r="G85" i="35"/>
  <c r="F85" i="35"/>
  <c r="H79" i="35"/>
  <c r="G79" i="35"/>
  <c r="F79" i="35"/>
  <c r="H109" i="36"/>
  <c r="G109" i="36"/>
  <c r="F109" i="36"/>
  <c r="H103" i="36"/>
  <c r="G103" i="36"/>
  <c r="F103" i="36"/>
  <c r="H97" i="36"/>
  <c r="G97" i="36"/>
  <c r="F97" i="36"/>
  <c r="H91" i="36"/>
  <c r="G91" i="36"/>
  <c r="F91" i="36"/>
  <c r="H85" i="36"/>
  <c r="G85" i="36"/>
  <c r="F85" i="36"/>
  <c r="H79" i="36"/>
  <c r="G79" i="36"/>
  <c r="F79" i="36"/>
  <c r="H109" i="37"/>
  <c r="G109" i="37"/>
  <c r="F109" i="37"/>
  <c r="H103" i="37"/>
  <c r="G103" i="37"/>
  <c r="F103" i="37"/>
  <c r="H97" i="37"/>
  <c r="G97" i="37"/>
  <c r="F97" i="37"/>
  <c r="H91" i="37"/>
  <c r="G91" i="37"/>
  <c r="F91" i="37"/>
  <c r="H85" i="37"/>
  <c r="G85" i="37"/>
  <c r="F85" i="37"/>
  <c r="H79" i="37"/>
  <c r="G79" i="37"/>
  <c r="F79" i="37"/>
  <c r="H109" i="38"/>
  <c r="G109" i="38"/>
  <c r="F109" i="38"/>
  <c r="H103" i="38"/>
  <c r="G103" i="38"/>
  <c r="F103" i="38"/>
  <c r="H97" i="38"/>
  <c r="G97" i="38"/>
  <c r="F97" i="38"/>
  <c r="H91" i="38"/>
  <c r="G91" i="38"/>
  <c r="F91" i="38"/>
  <c r="H85" i="38"/>
  <c r="G85" i="38"/>
  <c r="F85" i="38"/>
  <c r="H79" i="38"/>
  <c r="G79" i="38"/>
  <c r="F79" i="38"/>
  <c r="H109" i="39"/>
  <c r="G109" i="39"/>
  <c r="F109" i="39"/>
  <c r="H103" i="39"/>
  <c r="G103" i="39"/>
  <c r="F103" i="39"/>
  <c r="H97" i="39"/>
  <c r="G97" i="39"/>
  <c r="F97" i="39"/>
  <c r="H91" i="39"/>
  <c r="G91" i="39"/>
  <c r="F91" i="39"/>
  <c r="H85" i="39"/>
  <c r="G85" i="39"/>
  <c r="F85" i="39"/>
  <c r="H79" i="39"/>
  <c r="G79" i="39"/>
  <c r="F79" i="39"/>
  <c r="H109" i="40"/>
  <c r="G109" i="40"/>
  <c r="F109" i="40"/>
  <c r="H103" i="40"/>
  <c r="G103" i="40"/>
  <c r="F103" i="40"/>
  <c r="H97" i="40"/>
  <c r="G97" i="40"/>
  <c r="F97" i="40"/>
  <c r="H91" i="40"/>
  <c r="G91" i="40"/>
  <c r="F91" i="40"/>
  <c r="H85" i="40"/>
  <c r="G85" i="40"/>
  <c r="F85" i="40"/>
  <c r="H79" i="40"/>
  <c r="G79" i="40"/>
  <c r="F79" i="40"/>
  <c r="H109" i="41"/>
  <c r="G109" i="41"/>
  <c r="F109" i="41"/>
  <c r="H103" i="41"/>
  <c r="G103" i="41"/>
  <c r="F103" i="41"/>
  <c r="H97" i="41"/>
  <c r="G97" i="41"/>
  <c r="F97" i="41"/>
  <c r="H91" i="41"/>
  <c r="G91" i="41"/>
  <c r="F91" i="41"/>
  <c r="H85" i="41"/>
  <c r="G85" i="41"/>
  <c r="F85" i="41"/>
  <c r="H79" i="41"/>
  <c r="G79" i="41"/>
  <c r="F79" i="41"/>
  <c r="H109" i="42"/>
  <c r="G109" i="42"/>
  <c r="F109" i="42"/>
  <c r="H103" i="42"/>
  <c r="G103" i="42"/>
  <c r="F103" i="42"/>
  <c r="H97" i="42"/>
  <c r="G97" i="42"/>
  <c r="F97" i="42"/>
  <c r="H91" i="42"/>
  <c r="G91" i="42"/>
  <c r="F91" i="42"/>
  <c r="H85" i="42"/>
  <c r="G85" i="42"/>
  <c r="F85" i="42"/>
  <c r="H79" i="42"/>
  <c r="G79" i="42"/>
  <c r="F79" i="42"/>
  <c r="H109" i="43"/>
  <c r="G109" i="43"/>
  <c r="F109" i="43"/>
  <c r="H103" i="43"/>
  <c r="G103" i="43"/>
  <c r="F103" i="43"/>
  <c r="H97" i="43"/>
  <c r="G97" i="43"/>
  <c r="F97" i="43"/>
  <c r="H91" i="43"/>
  <c r="G91" i="43"/>
  <c r="F91" i="43"/>
  <c r="H85" i="43"/>
  <c r="G85" i="43"/>
  <c r="F85" i="43"/>
  <c r="H79" i="43"/>
  <c r="G79" i="43"/>
  <c r="F79" i="43"/>
  <c r="H109" i="44"/>
  <c r="G109" i="44"/>
  <c r="F109" i="44"/>
  <c r="H103" i="44"/>
  <c r="G103" i="44"/>
  <c r="F103" i="44"/>
  <c r="H97" i="44"/>
  <c r="G97" i="44"/>
  <c r="F97" i="44"/>
  <c r="H91" i="44"/>
  <c r="G91" i="44"/>
  <c r="F91" i="44"/>
  <c r="H85" i="44"/>
  <c r="G85" i="44"/>
  <c r="F85" i="44"/>
  <c r="H79" i="44"/>
  <c r="G79" i="44"/>
  <c r="F79" i="44"/>
  <c r="H109" i="45"/>
  <c r="G109" i="45"/>
  <c r="F109" i="45"/>
  <c r="H103" i="45"/>
  <c r="G103" i="45"/>
  <c r="F103" i="45"/>
  <c r="H97" i="45"/>
  <c r="G97" i="45"/>
  <c r="F97" i="45"/>
  <c r="H91" i="45"/>
  <c r="G91" i="45"/>
  <c r="F91" i="45"/>
  <c r="H85" i="45"/>
  <c r="G85" i="45"/>
  <c r="F85" i="45"/>
  <c r="H79" i="45"/>
  <c r="G79" i="45"/>
  <c r="F79" i="45"/>
  <c r="H109" i="46"/>
  <c r="G109" i="46"/>
  <c r="F109" i="46"/>
  <c r="H103" i="46"/>
  <c r="G103" i="46"/>
  <c r="F103" i="46"/>
  <c r="H97" i="46"/>
  <c r="G97" i="46"/>
  <c r="F97" i="46"/>
  <c r="H91" i="46"/>
  <c r="G91" i="46"/>
  <c r="F91" i="46"/>
  <c r="H85" i="46"/>
  <c r="G85" i="46"/>
  <c r="F85" i="46"/>
  <c r="H79" i="46"/>
  <c r="G79" i="46"/>
  <c r="F79" i="46"/>
  <c r="H109" i="47"/>
  <c r="G109" i="47"/>
  <c r="F109" i="47"/>
  <c r="H103" i="47"/>
  <c r="G103" i="47"/>
  <c r="F103" i="47"/>
  <c r="H97" i="47"/>
  <c r="G97" i="47"/>
  <c r="F97" i="47"/>
  <c r="H91" i="47"/>
  <c r="G91" i="47"/>
  <c r="F91" i="47"/>
  <c r="H85" i="47"/>
  <c r="G85" i="47"/>
  <c r="F85" i="47"/>
  <c r="H79" i="47"/>
  <c r="G79" i="47"/>
  <c r="F79" i="47"/>
  <c r="H109" i="48"/>
  <c r="G109" i="48"/>
  <c r="F109" i="48"/>
  <c r="H103" i="48"/>
  <c r="G103" i="48"/>
  <c r="F103" i="48"/>
  <c r="H97" i="48"/>
  <c r="G97" i="48"/>
  <c r="F97" i="48"/>
  <c r="H91" i="48"/>
  <c r="G91" i="48"/>
  <c r="F91" i="48"/>
  <c r="H85" i="48"/>
  <c r="G85" i="48"/>
  <c r="F85" i="48"/>
  <c r="H79" i="48"/>
  <c r="G79" i="48"/>
  <c r="F79" i="48"/>
  <c r="H109" i="49"/>
  <c r="G109" i="49"/>
  <c r="F109" i="49"/>
  <c r="H103" i="49"/>
  <c r="G103" i="49"/>
  <c r="F103" i="49"/>
  <c r="H97" i="49"/>
  <c r="G97" i="49"/>
  <c r="F97" i="49"/>
  <c r="H91" i="49"/>
  <c r="G91" i="49"/>
  <c r="F91" i="49"/>
  <c r="H85" i="49"/>
  <c r="G85" i="49"/>
  <c r="F85" i="49"/>
  <c r="H79" i="49"/>
  <c r="G79" i="49"/>
  <c r="F79" i="49"/>
  <c r="H109" i="50"/>
  <c r="G109" i="50"/>
  <c r="F109" i="50"/>
  <c r="H103" i="50"/>
  <c r="G103" i="50"/>
  <c r="F103" i="50"/>
  <c r="H97" i="50"/>
  <c r="G97" i="50"/>
  <c r="F97" i="50"/>
  <c r="H91" i="50"/>
  <c r="G91" i="50"/>
  <c r="F91" i="50"/>
  <c r="H85" i="50"/>
  <c r="G85" i="50"/>
  <c r="F85" i="50"/>
  <c r="H79" i="50"/>
  <c r="G79" i="50"/>
  <c r="F79" i="50"/>
  <c r="H109" i="51"/>
  <c r="G109" i="51"/>
  <c r="F109" i="51"/>
  <c r="H103" i="51"/>
  <c r="G103" i="51"/>
  <c r="F103" i="51"/>
  <c r="H97" i="51"/>
  <c r="G97" i="51"/>
  <c r="F97" i="51"/>
  <c r="H91" i="51"/>
  <c r="G91" i="51"/>
  <c r="F91" i="51"/>
  <c r="H85" i="51"/>
  <c r="G85" i="51"/>
  <c r="F85" i="51"/>
  <c r="H79" i="51"/>
  <c r="G79" i="51"/>
  <c r="F79" i="51"/>
  <c r="H109" i="52"/>
  <c r="G109" i="52"/>
  <c r="F109" i="52"/>
  <c r="H103" i="52"/>
  <c r="G103" i="52"/>
  <c r="F103" i="52"/>
  <c r="H97" i="52"/>
  <c r="G97" i="52"/>
  <c r="F97" i="52"/>
  <c r="H91" i="52"/>
  <c r="G91" i="52"/>
  <c r="F91" i="52"/>
  <c r="H85" i="52"/>
  <c r="G85" i="52"/>
  <c r="F85" i="52"/>
  <c r="H79" i="52"/>
  <c r="G79" i="52"/>
  <c r="F79" i="52"/>
  <c r="H109" i="53"/>
  <c r="G109" i="53"/>
  <c r="F109" i="53"/>
  <c r="H103" i="53"/>
  <c r="G103" i="53"/>
  <c r="F103" i="53"/>
  <c r="H97" i="53"/>
  <c r="G97" i="53"/>
  <c r="F97" i="53"/>
  <c r="H91" i="53"/>
  <c r="G91" i="53"/>
  <c r="F91" i="53"/>
  <c r="H85" i="53"/>
  <c r="G85" i="53"/>
  <c r="F85" i="53"/>
  <c r="H79" i="53"/>
  <c r="G79" i="53"/>
  <c r="F79" i="53"/>
  <c r="H109" i="54"/>
  <c r="G109" i="54"/>
  <c r="F109" i="54"/>
  <c r="H103" i="54"/>
  <c r="G103" i="54"/>
  <c r="F103" i="54"/>
  <c r="H97" i="54"/>
  <c r="G97" i="54"/>
  <c r="F97" i="54"/>
  <c r="H91" i="54"/>
  <c r="G91" i="54"/>
  <c r="F91" i="54"/>
  <c r="H85" i="54"/>
  <c r="G85" i="54"/>
  <c r="F85" i="54"/>
  <c r="H79" i="54"/>
  <c r="G79" i="54"/>
  <c r="F79" i="54"/>
  <c r="H109" i="55"/>
  <c r="G109" i="55"/>
  <c r="F109" i="55"/>
  <c r="H103" i="55"/>
  <c r="G103" i="55"/>
  <c r="F103" i="55"/>
  <c r="H97" i="55"/>
  <c r="G97" i="55"/>
  <c r="F97" i="55"/>
  <c r="H91" i="55"/>
  <c r="G91" i="55"/>
  <c r="F91" i="55"/>
  <c r="H85" i="55"/>
  <c r="G85" i="55"/>
  <c r="F85" i="55"/>
  <c r="H79" i="55"/>
  <c r="G79" i="55"/>
  <c r="F79" i="55"/>
  <c r="H110" i="1"/>
  <c r="G110" i="1"/>
  <c r="F110" i="1"/>
  <c r="H104" i="1"/>
  <c r="G104" i="1"/>
  <c r="F104" i="1"/>
  <c r="H98" i="1"/>
  <c r="G98" i="1"/>
  <c r="F98" i="1"/>
  <c r="H92" i="1"/>
  <c r="G92" i="1"/>
  <c r="F92" i="1"/>
  <c r="H86" i="1"/>
  <c r="G86" i="1"/>
  <c r="F86" i="1"/>
  <c r="H80" i="1"/>
  <c r="G80" i="1"/>
  <c r="F80" i="1"/>
  <c r="H41" i="2"/>
  <c r="G41" i="2"/>
  <c r="F41" i="2"/>
  <c r="H41" i="3"/>
  <c r="G41" i="3"/>
  <c r="F41" i="3"/>
  <c r="H41" i="4"/>
  <c r="G41" i="4"/>
  <c r="F41" i="4"/>
  <c r="H41" i="5"/>
  <c r="G41" i="5"/>
  <c r="F41" i="5"/>
  <c r="H41" i="6"/>
  <c r="G41" i="6"/>
  <c r="F41" i="6"/>
  <c r="H41" i="7"/>
  <c r="G41" i="7"/>
  <c r="F41" i="7"/>
  <c r="H41" i="8"/>
  <c r="G41" i="8"/>
  <c r="F41" i="8"/>
  <c r="H41" i="9"/>
  <c r="G41" i="9"/>
  <c r="F41" i="9"/>
  <c r="H41" i="10"/>
  <c r="G41" i="10"/>
  <c r="F41" i="10"/>
  <c r="H41" i="11"/>
  <c r="G41" i="11"/>
  <c r="F41" i="11"/>
  <c r="H41" i="12"/>
  <c r="G41" i="12"/>
  <c r="F41" i="12"/>
  <c r="H41" i="13"/>
  <c r="G41" i="13"/>
  <c r="F41" i="13"/>
  <c r="H41" i="14"/>
  <c r="G41" i="14"/>
  <c r="F41" i="14"/>
  <c r="H41" i="15"/>
  <c r="G41" i="15"/>
  <c r="F41" i="15"/>
  <c r="H41" i="16"/>
  <c r="G41" i="16"/>
  <c r="F41" i="16"/>
  <c r="H41" i="17"/>
  <c r="G41" i="17"/>
  <c r="F41" i="17"/>
  <c r="H41" i="18"/>
  <c r="G41" i="18"/>
  <c r="F41" i="18"/>
  <c r="H41" i="19"/>
  <c r="G41" i="19"/>
  <c r="F41" i="19"/>
  <c r="H41" i="20"/>
  <c r="G41" i="20"/>
  <c r="F41" i="20"/>
  <c r="H41" i="21"/>
  <c r="G41" i="21"/>
  <c r="F41" i="21"/>
  <c r="H41" i="22"/>
  <c r="G41" i="22"/>
  <c r="F41" i="22"/>
  <c r="H41" i="23"/>
  <c r="G41" i="23"/>
  <c r="F41" i="23"/>
  <c r="H41" i="24"/>
  <c r="G41" i="24"/>
  <c r="F41" i="24"/>
  <c r="H41" i="25"/>
  <c r="G41" i="25"/>
  <c r="F41" i="25"/>
  <c r="H41" i="26"/>
  <c r="G41" i="26"/>
  <c r="F41" i="26"/>
  <c r="H41" i="27"/>
  <c r="G41" i="27"/>
  <c r="F41" i="27"/>
  <c r="H41" i="28"/>
  <c r="G41" i="28"/>
  <c r="F41" i="28"/>
  <c r="H41" i="29"/>
  <c r="G41" i="29"/>
  <c r="F41" i="29"/>
  <c r="H41" i="30"/>
  <c r="G41" i="30"/>
  <c r="F41" i="30"/>
  <c r="H41" i="31"/>
  <c r="G41" i="31"/>
  <c r="F41" i="31"/>
  <c r="H41" i="32"/>
  <c r="G41" i="32"/>
  <c r="F41" i="32"/>
  <c r="H41" i="33"/>
  <c r="G41" i="33"/>
  <c r="F41" i="33"/>
  <c r="H41" i="34"/>
  <c r="G41" i="34"/>
  <c r="F41" i="34"/>
  <c r="H41" i="35"/>
  <c r="G41" i="35"/>
  <c r="F41" i="35"/>
  <c r="H41" i="36"/>
  <c r="G41" i="36"/>
  <c r="F41" i="36"/>
  <c r="H41" i="37"/>
  <c r="G41" i="37"/>
  <c r="F41" i="37"/>
  <c r="H41" i="38"/>
  <c r="G41" i="38"/>
  <c r="F41" i="38"/>
  <c r="H41" i="39"/>
  <c r="G41" i="39"/>
  <c r="F41" i="39"/>
  <c r="H41" i="40"/>
  <c r="G41" i="40"/>
  <c r="F41" i="40"/>
  <c r="H41" i="41"/>
  <c r="G41" i="41"/>
  <c r="F41" i="41"/>
  <c r="H41" i="42"/>
  <c r="G41" i="42"/>
  <c r="F41" i="42"/>
  <c r="H41" i="43"/>
  <c r="G41" i="43"/>
  <c r="F41" i="43"/>
  <c r="H41" i="44"/>
  <c r="G41" i="44"/>
  <c r="F41" i="44"/>
  <c r="H41" i="45"/>
  <c r="G41" i="45"/>
  <c r="F41" i="45"/>
  <c r="H41" i="46"/>
  <c r="G41" i="46"/>
  <c r="F41" i="46"/>
  <c r="H41" i="47"/>
  <c r="G41" i="47"/>
  <c r="F41" i="47"/>
  <c r="H41" i="48"/>
  <c r="G41" i="48"/>
  <c r="F41" i="48"/>
  <c r="H41" i="49"/>
  <c r="G41" i="49"/>
  <c r="F41" i="49"/>
  <c r="H41" i="50"/>
  <c r="G41" i="50"/>
  <c r="F41" i="50"/>
  <c r="H41" i="51"/>
  <c r="G41" i="51"/>
  <c r="F41" i="51"/>
  <c r="H41" i="52"/>
  <c r="G41" i="52"/>
  <c r="F41" i="52"/>
  <c r="H41" i="53"/>
  <c r="G41" i="53"/>
  <c r="F41" i="53"/>
  <c r="H41" i="54"/>
  <c r="G41" i="54"/>
  <c r="F41" i="54"/>
  <c r="H41" i="55"/>
  <c r="G41" i="55"/>
  <c r="F41" i="55"/>
  <c r="H41" i="1"/>
  <c r="G41" i="1"/>
  <c r="F41" i="1"/>
  <c r="H33" i="2"/>
  <c r="G33" i="2"/>
  <c r="F33" i="2"/>
  <c r="H33" i="3"/>
  <c r="G33" i="3"/>
  <c r="F33" i="3"/>
  <c r="H33" i="4"/>
  <c r="G33" i="4"/>
  <c r="F33" i="4"/>
  <c r="H33" i="5"/>
  <c r="G33" i="5"/>
  <c r="F33" i="5"/>
  <c r="H33" i="6"/>
  <c r="G33" i="6"/>
  <c r="F33" i="6"/>
  <c r="H33" i="7"/>
  <c r="G33" i="7"/>
  <c r="F33" i="7"/>
  <c r="H33" i="8"/>
  <c r="G33" i="8"/>
  <c r="F33" i="8"/>
  <c r="H33" i="9"/>
  <c r="G33" i="9"/>
  <c r="F33" i="9"/>
  <c r="H33" i="10"/>
  <c r="G33" i="10"/>
  <c r="F33" i="10"/>
  <c r="H33" i="11"/>
  <c r="G33" i="11"/>
  <c r="F33" i="11"/>
  <c r="H33" i="12"/>
  <c r="G33" i="12"/>
  <c r="F33" i="12"/>
  <c r="H33" i="13"/>
  <c r="G33" i="13"/>
  <c r="F33" i="13"/>
  <c r="H33" i="14"/>
  <c r="G33" i="14"/>
  <c r="F33" i="14"/>
  <c r="H33" i="15"/>
  <c r="G33" i="15"/>
  <c r="F33" i="15"/>
  <c r="H33" i="16"/>
  <c r="G33" i="16"/>
  <c r="F33" i="16"/>
  <c r="H33" i="17"/>
  <c r="G33" i="17"/>
  <c r="F33" i="17"/>
  <c r="H33" i="18"/>
  <c r="G33" i="18"/>
  <c r="F33" i="18"/>
  <c r="H33" i="19"/>
  <c r="G33" i="19"/>
  <c r="F33" i="19"/>
  <c r="H33" i="20"/>
  <c r="G33" i="20"/>
  <c r="F33" i="20"/>
  <c r="H33" i="21"/>
  <c r="G33" i="21"/>
  <c r="F33" i="21"/>
  <c r="H33" i="22"/>
  <c r="G33" i="22"/>
  <c r="F33" i="22"/>
  <c r="H33" i="23"/>
  <c r="G33" i="23"/>
  <c r="F33" i="23"/>
  <c r="H33" i="24"/>
  <c r="G33" i="24"/>
  <c r="F33" i="24"/>
  <c r="H33" i="25"/>
  <c r="G33" i="25"/>
  <c r="F33" i="25"/>
  <c r="H33" i="26"/>
  <c r="G33" i="26"/>
  <c r="F33" i="26"/>
  <c r="H33" i="27"/>
  <c r="G33" i="27"/>
  <c r="F33" i="27"/>
  <c r="H33" i="28"/>
  <c r="G33" i="28"/>
  <c r="F33" i="28"/>
  <c r="H33" i="29"/>
  <c r="G33" i="29"/>
  <c r="F33" i="29"/>
  <c r="H33" i="30"/>
  <c r="G33" i="30"/>
  <c r="F33" i="30"/>
  <c r="H33" i="31"/>
  <c r="G33" i="31"/>
  <c r="F33" i="31"/>
  <c r="H33" i="32"/>
  <c r="G33" i="32"/>
  <c r="F33" i="32"/>
  <c r="H33" i="33"/>
  <c r="G33" i="33"/>
  <c r="F33" i="33"/>
  <c r="H33" i="34"/>
  <c r="G33" i="34"/>
  <c r="F33" i="34"/>
  <c r="H33" i="35"/>
  <c r="G33" i="35"/>
  <c r="F33" i="35"/>
  <c r="H33" i="36"/>
  <c r="G33" i="36"/>
  <c r="F33" i="36"/>
  <c r="H33" i="37"/>
  <c r="G33" i="37"/>
  <c r="F33" i="37"/>
  <c r="H33" i="38"/>
  <c r="G33" i="38"/>
  <c r="F33" i="38"/>
  <c r="H33" i="39"/>
  <c r="G33" i="39"/>
  <c r="F33" i="39"/>
  <c r="H33" i="40"/>
  <c r="G33" i="40"/>
  <c r="F33" i="40"/>
  <c r="H33" i="41"/>
  <c r="G33" i="41"/>
  <c r="F33" i="41"/>
  <c r="H33" i="42"/>
  <c r="G33" i="42"/>
  <c r="F33" i="42"/>
  <c r="H33" i="43"/>
  <c r="G33" i="43"/>
  <c r="F33" i="43"/>
  <c r="H33" i="44"/>
  <c r="G33" i="44"/>
  <c r="F33" i="44"/>
  <c r="H33" i="45"/>
  <c r="G33" i="45"/>
  <c r="F33" i="45"/>
  <c r="H33" i="46"/>
  <c r="G33" i="46"/>
  <c r="F33" i="46"/>
  <c r="H33" i="47"/>
  <c r="G33" i="47"/>
  <c r="F33" i="47"/>
  <c r="H33" i="48"/>
  <c r="G33" i="48"/>
  <c r="F33" i="48"/>
  <c r="H33" i="49"/>
  <c r="G33" i="49"/>
  <c r="F33" i="49"/>
  <c r="H33" i="50"/>
  <c r="G33" i="50"/>
  <c r="F33" i="50"/>
  <c r="H33" i="51"/>
  <c r="G33" i="51"/>
  <c r="F33" i="51"/>
  <c r="H33" i="52"/>
  <c r="G33" i="52"/>
  <c r="F33" i="52"/>
  <c r="H33" i="53"/>
  <c r="G33" i="53"/>
  <c r="F33" i="53"/>
  <c r="H33" i="54"/>
  <c r="G33" i="54"/>
  <c r="F33" i="54"/>
  <c r="H33" i="55"/>
  <c r="G33" i="55"/>
  <c r="F33" i="55"/>
  <c r="H33" i="1"/>
  <c r="G33" i="1"/>
  <c r="F33" i="1"/>
  <c r="H21" i="2"/>
  <c r="G21" i="2"/>
  <c r="F21" i="2"/>
  <c r="H21" i="3"/>
  <c r="G21" i="3"/>
  <c r="F21" i="3"/>
  <c r="H21" i="4"/>
  <c r="G21" i="4"/>
  <c r="F21" i="4"/>
  <c r="H21" i="5"/>
  <c r="G21" i="5"/>
  <c r="F21" i="5"/>
  <c r="H21" i="6"/>
  <c r="G21" i="6"/>
  <c r="F21" i="6"/>
  <c r="H21" i="7"/>
  <c r="G21" i="7"/>
  <c r="F21" i="7"/>
  <c r="H21" i="8"/>
  <c r="G21" i="8"/>
  <c r="F21" i="8"/>
  <c r="H21" i="9"/>
  <c r="G21" i="9"/>
  <c r="F21" i="9"/>
  <c r="H21" i="10"/>
  <c r="G21" i="10"/>
  <c r="F21" i="10"/>
  <c r="H21" i="11"/>
  <c r="G21" i="11"/>
  <c r="F21" i="11"/>
  <c r="H21" i="12"/>
  <c r="G21" i="12"/>
  <c r="F21" i="12"/>
  <c r="H21" i="13"/>
  <c r="G21" i="13"/>
  <c r="F21" i="13"/>
  <c r="H21" i="14"/>
  <c r="G21" i="14"/>
  <c r="F21" i="14"/>
  <c r="H21" i="15"/>
  <c r="G21" i="15"/>
  <c r="F21" i="15"/>
  <c r="H21" i="16"/>
  <c r="G21" i="16"/>
  <c r="F21" i="16"/>
  <c r="H21" i="17"/>
  <c r="G21" i="17"/>
  <c r="F21" i="17"/>
  <c r="H21" i="18"/>
  <c r="G21" i="18"/>
  <c r="F21" i="18"/>
  <c r="H21" i="19"/>
  <c r="G21" i="19"/>
  <c r="F21" i="19"/>
  <c r="H21" i="20"/>
  <c r="G21" i="20"/>
  <c r="F21" i="20"/>
  <c r="H21" i="21"/>
  <c r="G21" i="21"/>
  <c r="F21" i="21"/>
  <c r="H21" i="22"/>
  <c r="G21" i="22"/>
  <c r="F21" i="22"/>
  <c r="H21" i="23"/>
  <c r="G21" i="23"/>
  <c r="F21" i="23"/>
  <c r="H21" i="24"/>
  <c r="G21" i="24"/>
  <c r="F21" i="24"/>
  <c r="H21" i="25"/>
  <c r="G21" i="25"/>
  <c r="F21" i="25"/>
  <c r="H21" i="26"/>
  <c r="G21" i="26"/>
  <c r="F21" i="26"/>
  <c r="H21" i="27"/>
  <c r="G21" i="27"/>
  <c r="F21" i="27"/>
  <c r="H21" i="28"/>
  <c r="G21" i="28"/>
  <c r="F21" i="28"/>
  <c r="H21" i="29"/>
  <c r="G21" i="29"/>
  <c r="F21" i="29"/>
  <c r="H21" i="30"/>
  <c r="G21" i="30"/>
  <c r="F21" i="30"/>
  <c r="H21" i="31"/>
  <c r="G21" i="31"/>
  <c r="F21" i="31"/>
  <c r="H21" i="32"/>
  <c r="G21" i="32"/>
  <c r="F21" i="32"/>
  <c r="H21" i="33"/>
  <c r="G21" i="33"/>
  <c r="F21" i="33"/>
  <c r="H21" i="34"/>
  <c r="G21" i="34"/>
  <c r="F21" i="34"/>
  <c r="H21" i="35"/>
  <c r="G21" i="35"/>
  <c r="F21" i="35"/>
  <c r="H21" i="36"/>
  <c r="G21" i="36"/>
  <c r="F21" i="36"/>
  <c r="H21" i="37"/>
  <c r="G21" i="37"/>
  <c r="F21" i="37"/>
  <c r="H21" i="38"/>
  <c r="G21" i="38"/>
  <c r="F21" i="38"/>
  <c r="H21" i="39"/>
  <c r="G21" i="39"/>
  <c r="F21" i="39"/>
  <c r="H21" i="40"/>
  <c r="G21" i="40"/>
  <c r="F21" i="40"/>
  <c r="H21" i="41"/>
  <c r="G21" i="41"/>
  <c r="F21" i="41"/>
  <c r="H21" i="42"/>
  <c r="G21" i="42"/>
  <c r="F21" i="42"/>
  <c r="H21" i="43"/>
  <c r="G21" i="43"/>
  <c r="F21" i="43"/>
  <c r="H21" i="44"/>
  <c r="G21" i="44"/>
  <c r="F21" i="44"/>
  <c r="H21" i="45"/>
  <c r="G21" i="45"/>
  <c r="F21" i="45"/>
  <c r="H21" i="46"/>
  <c r="G21" i="46"/>
  <c r="F21" i="46"/>
  <c r="H21" i="47"/>
  <c r="G21" i="47"/>
  <c r="F21" i="47"/>
  <c r="H21" i="48"/>
  <c r="G21" i="48"/>
  <c r="F21" i="48"/>
  <c r="H21" i="49"/>
  <c r="G21" i="49"/>
  <c r="F21" i="49"/>
  <c r="H21" i="50"/>
  <c r="G21" i="50"/>
  <c r="F21" i="50"/>
  <c r="H21" i="51"/>
  <c r="G21" i="51"/>
  <c r="F21" i="51"/>
  <c r="H21" i="52"/>
  <c r="G21" i="52"/>
  <c r="F21" i="52"/>
  <c r="H21" i="53"/>
  <c r="G21" i="53"/>
  <c r="F21" i="53"/>
  <c r="H21" i="54"/>
  <c r="G21" i="54"/>
  <c r="F21" i="54"/>
  <c r="H21" i="55"/>
  <c r="G21" i="55"/>
  <c r="F21" i="55"/>
  <c r="H21" i="1"/>
  <c r="G21" i="1"/>
  <c r="F21" i="1"/>
  <c r="H7" i="2"/>
  <c r="G7" i="2"/>
  <c r="F7" i="2"/>
  <c r="H7" i="3"/>
  <c r="G7" i="3"/>
  <c r="F7" i="3"/>
  <c r="H7" i="4"/>
  <c r="G7" i="4"/>
  <c r="F7" i="4"/>
  <c r="H7" i="5"/>
  <c r="G7" i="5"/>
  <c r="F7" i="5"/>
  <c r="H7" i="6"/>
  <c r="G7" i="6"/>
  <c r="F7" i="6"/>
  <c r="H7" i="7"/>
  <c r="G7" i="7"/>
  <c r="F7" i="7"/>
  <c r="H7" i="8"/>
  <c r="G7" i="8"/>
  <c r="F7" i="8"/>
  <c r="H7" i="9"/>
  <c r="G7" i="9"/>
  <c r="F7" i="9"/>
  <c r="H7" i="10"/>
  <c r="G7" i="10"/>
  <c r="F7" i="10"/>
  <c r="H7" i="11"/>
  <c r="G7" i="11"/>
  <c r="F7" i="11"/>
  <c r="H7" i="12"/>
  <c r="G7" i="12"/>
  <c r="F7" i="12"/>
  <c r="H7" i="13"/>
  <c r="G7" i="13"/>
  <c r="F7" i="13"/>
  <c r="H7" i="14"/>
  <c r="G7" i="14"/>
  <c r="F7" i="14"/>
  <c r="H7" i="15"/>
  <c r="G7" i="15"/>
  <c r="F7" i="15"/>
  <c r="H7" i="16"/>
  <c r="G7" i="16"/>
  <c r="F7" i="16"/>
  <c r="H7" i="17"/>
  <c r="G7" i="17"/>
  <c r="F7" i="17"/>
  <c r="H7" i="18"/>
  <c r="G7" i="18"/>
  <c r="F7" i="18"/>
  <c r="H7" i="19"/>
  <c r="G7" i="19"/>
  <c r="F7" i="19"/>
  <c r="H7" i="20"/>
  <c r="G7" i="20"/>
  <c r="F7" i="20"/>
  <c r="H7" i="21"/>
  <c r="G7" i="21"/>
  <c r="F7" i="21"/>
  <c r="H7" i="22"/>
  <c r="G7" i="22"/>
  <c r="F7" i="22"/>
  <c r="H7" i="23"/>
  <c r="G7" i="23"/>
  <c r="F7" i="23"/>
  <c r="H7" i="24"/>
  <c r="G7" i="24"/>
  <c r="F7" i="24"/>
  <c r="H7" i="25"/>
  <c r="G7" i="25"/>
  <c r="F7" i="25"/>
  <c r="H7" i="26"/>
  <c r="G7" i="26"/>
  <c r="F7" i="26"/>
  <c r="H7" i="27"/>
  <c r="G7" i="27"/>
  <c r="F7" i="27"/>
  <c r="H7" i="28"/>
  <c r="G7" i="28"/>
  <c r="F7" i="28"/>
  <c r="H7" i="29"/>
  <c r="G7" i="29"/>
  <c r="F7" i="29"/>
  <c r="H7" i="30"/>
  <c r="G7" i="30"/>
  <c r="F7" i="30"/>
  <c r="H7" i="31"/>
  <c r="G7" i="31"/>
  <c r="F7" i="31"/>
  <c r="H7" i="32"/>
  <c r="G7" i="32"/>
  <c r="F7" i="32"/>
  <c r="H7" i="33"/>
  <c r="G7" i="33"/>
  <c r="F7" i="33"/>
  <c r="H7" i="34"/>
  <c r="G7" i="34"/>
  <c r="F7" i="34"/>
  <c r="H7" i="35"/>
  <c r="G7" i="35"/>
  <c r="F7" i="35"/>
  <c r="H7" i="36"/>
  <c r="G7" i="36"/>
  <c r="F7" i="36"/>
  <c r="H7" i="37"/>
  <c r="G7" i="37"/>
  <c r="F7" i="37"/>
  <c r="H7" i="38"/>
  <c r="G7" i="38"/>
  <c r="F7" i="38"/>
  <c r="H7" i="39"/>
  <c r="G7" i="39"/>
  <c r="F7" i="39"/>
  <c r="H7" i="40"/>
  <c r="G7" i="40"/>
  <c r="F7" i="40"/>
  <c r="H7" i="41"/>
  <c r="G7" i="41"/>
  <c r="F7" i="41"/>
  <c r="H7" i="42"/>
  <c r="G7" i="42"/>
  <c r="F7" i="42"/>
  <c r="H7" i="43"/>
  <c r="G7" i="43"/>
  <c r="F7" i="43"/>
  <c r="H7" i="44"/>
  <c r="G7" i="44"/>
  <c r="F7" i="44"/>
  <c r="H7" i="45"/>
  <c r="G7" i="45"/>
  <c r="F7" i="45"/>
  <c r="H7" i="46"/>
  <c r="G7" i="46"/>
  <c r="F7" i="46"/>
  <c r="H7" i="47"/>
  <c r="G7" i="47"/>
  <c r="F7" i="47"/>
  <c r="H7" i="48"/>
  <c r="G7" i="48"/>
  <c r="F7" i="48"/>
  <c r="H7" i="49"/>
  <c r="G7" i="49"/>
  <c r="F7" i="49"/>
  <c r="H7" i="50"/>
  <c r="G7" i="50"/>
  <c r="F7" i="50"/>
  <c r="H7" i="51"/>
  <c r="G7" i="51"/>
  <c r="F7" i="51"/>
  <c r="H7" i="52"/>
  <c r="G7" i="52"/>
  <c r="F7" i="52"/>
  <c r="H7" i="53"/>
  <c r="G7" i="53"/>
  <c r="F7" i="53"/>
  <c r="H7" i="54"/>
  <c r="G7" i="54"/>
  <c r="F7" i="54"/>
  <c r="H7" i="55"/>
  <c r="G7" i="55"/>
  <c r="F7" i="55"/>
  <c r="H7" i="1"/>
  <c r="G7" i="1"/>
  <c r="F7" i="1"/>
  <c r="G31" i="54" l="1"/>
  <c r="F31" i="32"/>
  <c r="F31" i="1"/>
  <c r="H31" i="54"/>
  <c r="G31" i="43"/>
  <c r="F31" i="40"/>
  <c r="H31" i="38"/>
  <c r="G31" i="35"/>
  <c r="F31" i="16"/>
  <c r="F31" i="51"/>
  <c r="H31" i="49"/>
  <c r="G31" i="46"/>
  <c r="F31" i="43"/>
  <c r="H31" i="41"/>
  <c r="G31" i="38"/>
  <c r="F31" i="35"/>
  <c r="H31" i="33"/>
  <c r="H43" i="1"/>
  <c r="G43" i="53"/>
  <c r="F43" i="50"/>
  <c r="H43" i="48"/>
  <c r="G43" i="45"/>
  <c r="F43" i="42"/>
  <c r="H43" i="40"/>
  <c r="G43" i="37"/>
  <c r="F43" i="34"/>
  <c r="H43" i="32"/>
  <c r="G43" i="29"/>
  <c r="F43" i="26"/>
  <c r="H43" i="24"/>
  <c r="G43" i="21"/>
  <c r="F43" i="18"/>
  <c r="H43" i="16"/>
  <c r="G43" i="13"/>
  <c r="F43" i="10"/>
  <c r="H43" i="8"/>
  <c r="G43" i="5"/>
  <c r="F43" i="2"/>
  <c r="F31" i="55"/>
  <c r="G31" i="50"/>
  <c r="F31" i="47"/>
  <c r="G31" i="42"/>
  <c r="H31" i="37"/>
  <c r="F31" i="31"/>
  <c r="H31" i="29"/>
  <c r="F31" i="23"/>
  <c r="G31" i="18"/>
  <c r="H31" i="13"/>
  <c r="F31" i="7"/>
  <c r="H31" i="5"/>
  <c r="G31" i="55"/>
  <c r="F31" i="52"/>
  <c r="H31" i="50"/>
  <c r="G31" i="47"/>
  <c r="F31" i="44"/>
  <c r="H31" i="42"/>
  <c r="G31" i="39"/>
  <c r="F31" i="36"/>
  <c r="H31" i="34"/>
  <c r="G31" i="31"/>
  <c r="F31" i="28"/>
  <c r="H31" i="26"/>
  <c r="G31" i="23"/>
  <c r="F31" i="20"/>
  <c r="H31" i="18"/>
  <c r="G31" i="15"/>
  <c r="F31" i="12"/>
  <c r="H31" i="10"/>
  <c r="G31" i="7"/>
  <c r="F31" i="4"/>
  <c r="H31" i="53"/>
  <c r="H31" i="45"/>
  <c r="F31" i="39"/>
  <c r="G31" i="34"/>
  <c r="G31" i="26"/>
  <c r="H31" i="21"/>
  <c r="F31" i="15"/>
  <c r="G31" i="10"/>
  <c r="G31" i="2"/>
  <c r="H31" i="2"/>
  <c r="G31" i="52"/>
  <c r="H31" i="47"/>
  <c r="F31" i="41"/>
  <c r="G31" i="36"/>
  <c r="H31" i="31"/>
  <c r="F31" i="17"/>
  <c r="G114" i="4"/>
  <c r="H31" i="55"/>
  <c r="F31" i="49"/>
  <c r="G31" i="44"/>
  <c r="H31" i="39"/>
  <c r="F31" i="33"/>
  <c r="G31" i="28"/>
  <c r="G31" i="20"/>
  <c r="H31" i="15"/>
  <c r="F31" i="9"/>
  <c r="G31" i="51"/>
  <c r="F31" i="48"/>
  <c r="H31" i="46"/>
  <c r="H31" i="30"/>
  <c r="H31" i="22"/>
  <c r="F43" i="1"/>
  <c r="H43" i="54"/>
  <c r="G43" i="51"/>
  <c r="F43" i="48"/>
  <c r="H43" i="46"/>
  <c r="G43" i="43"/>
  <c r="F43" i="40"/>
  <c r="H43" i="38"/>
  <c r="G43" i="35"/>
  <c r="F43" i="32"/>
  <c r="H43" i="30"/>
  <c r="G43" i="27"/>
  <c r="F43" i="24"/>
  <c r="H43" i="22"/>
  <c r="G43" i="19"/>
  <c r="F43" i="16"/>
  <c r="H43" i="14"/>
  <c r="G43" i="11"/>
  <c r="F43" i="8"/>
  <c r="H43" i="6"/>
  <c r="G43" i="3"/>
  <c r="G43" i="1"/>
  <c r="F43" i="53"/>
  <c r="H43" i="51"/>
  <c r="G43" i="48"/>
  <c r="F43" i="45"/>
  <c r="H43" i="43"/>
  <c r="G43" i="40"/>
  <c r="F43" i="37"/>
  <c r="H43" i="35"/>
  <c r="G43" i="32"/>
  <c r="F43" i="29"/>
  <c r="H43" i="27"/>
  <c r="G43" i="24"/>
  <c r="F43" i="21"/>
  <c r="H43" i="19"/>
  <c r="G43" i="16"/>
  <c r="F43" i="13"/>
  <c r="H43" i="11"/>
  <c r="G43" i="8"/>
  <c r="F43" i="5"/>
  <c r="H43" i="3"/>
  <c r="G114" i="49"/>
  <c r="G114" i="35"/>
  <c r="H114" i="17"/>
  <c r="G114" i="33"/>
  <c r="H114" i="7"/>
  <c r="H114" i="5"/>
  <c r="F31" i="54"/>
  <c r="H31" i="52"/>
  <c r="G31" i="49"/>
  <c r="F31" i="46"/>
  <c r="H31" i="44"/>
  <c r="G31" i="41"/>
  <c r="F31" i="38"/>
  <c r="H31" i="36"/>
  <c r="G31" i="33"/>
  <c r="F31" i="30"/>
  <c r="H31" i="28"/>
  <c r="G31" i="25"/>
  <c r="F31" i="22"/>
  <c r="H31" i="20"/>
  <c r="G31" i="17"/>
  <c r="F31" i="14"/>
  <c r="H31" i="12"/>
  <c r="G31" i="9"/>
  <c r="F31" i="6"/>
  <c r="H31" i="4"/>
  <c r="F43" i="55"/>
  <c r="H43" i="53"/>
  <c r="G43" i="50"/>
  <c r="F43" i="47"/>
  <c r="H43" i="45"/>
  <c r="G43" i="42"/>
  <c r="G44" i="42" s="1"/>
  <c r="F43" i="39"/>
  <c r="F44" i="39" s="1"/>
  <c r="H43" i="37"/>
  <c r="G43" i="34"/>
  <c r="F43" i="31"/>
  <c r="H43" i="29"/>
  <c r="G43" i="26"/>
  <c r="F43" i="23"/>
  <c r="H43" i="21"/>
  <c r="G43" i="18"/>
  <c r="F43" i="15"/>
  <c r="H43" i="13"/>
  <c r="G43" i="10"/>
  <c r="F43" i="7"/>
  <c r="H43" i="5"/>
  <c r="G43" i="2"/>
  <c r="G114" i="37"/>
  <c r="H114" i="26"/>
  <c r="G31" i="30"/>
  <c r="G43" i="55"/>
  <c r="F43" i="52"/>
  <c r="H43" i="50"/>
  <c r="G43" i="47"/>
  <c r="F43" i="44"/>
  <c r="H43" i="34"/>
  <c r="F43" i="28"/>
  <c r="G43" i="23"/>
  <c r="H43" i="18"/>
  <c r="F43" i="12"/>
  <c r="H43" i="10"/>
  <c r="F43" i="4"/>
  <c r="G114" i="41"/>
  <c r="G114" i="40"/>
  <c r="H114" i="29"/>
  <c r="H114" i="25"/>
  <c r="H114" i="10"/>
  <c r="G31" i="27"/>
  <c r="G44" i="27" s="1"/>
  <c r="F31" i="24"/>
  <c r="G31" i="19"/>
  <c r="H43" i="55"/>
  <c r="G43" i="52"/>
  <c r="F43" i="49"/>
  <c r="F44" i="49" s="1"/>
  <c r="H43" i="47"/>
  <c r="G43" i="44"/>
  <c r="F43" i="41"/>
  <c r="H43" i="39"/>
  <c r="G43" i="36"/>
  <c r="F43" i="33"/>
  <c r="H43" i="31"/>
  <c r="G43" i="28"/>
  <c r="F43" i="25"/>
  <c r="H43" i="23"/>
  <c r="G43" i="20"/>
  <c r="F43" i="17"/>
  <c r="H43" i="15"/>
  <c r="G43" i="12"/>
  <c r="F43" i="9"/>
  <c r="H43" i="7"/>
  <c r="G43" i="4"/>
  <c r="H114" i="45"/>
  <c r="H114" i="44"/>
  <c r="H114" i="38"/>
  <c r="H114" i="32"/>
  <c r="H114" i="13"/>
  <c r="H114" i="9"/>
  <c r="G31" i="1"/>
  <c r="F31" i="53"/>
  <c r="H31" i="51"/>
  <c r="G31" i="48"/>
  <c r="F31" i="45"/>
  <c r="H31" i="43"/>
  <c r="G31" i="40"/>
  <c r="F31" i="37"/>
  <c r="H31" i="35"/>
  <c r="G31" i="32"/>
  <c r="F31" i="29"/>
  <c r="H31" i="27"/>
  <c r="G31" i="24"/>
  <c r="F31" i="21"/>
  <c r="H31" i="19"/>
  <c r="G31" i="16"/>
  <c r="F31" i="13"/>
  <c r="H31" i="11"/>
  <c r="G31" i="8"/>
  <c r="F31" i="5"/>
  <c r="H31" i="3"/>
  <c r="F43" i="54"/>
  <c r="H43" i="52"/>
  <c r="G43" i="49"/>
  <c r="F43" i="46"/>
  <c r="H43" i="44"/>
  <c r="G43" i="41"/>
  <c r="F43" i="38"/>
  <c r="H43" i="36"/>
  <c r="G43" i="33"/>
  <c r="F43" i="30"/>
  <c r="H43" i="28"/>
  <c r="G43" i="25"/>
  <c r="F43" i="22"/>
  <c r="H43" i="20"/>
  <c r="G43" i="17"/>
  <c r="F43" i="14"/>
  <c r="H43" i="12"/>
  <c r="G43" i="9"/>
  <c r="F43" i="6"/>
  <c r="H43" i="4"/>
  <c r="H114" i="23"/>
  <c r="H114" i="21"/>
  <c r="F31" i="27"/>
  <c r="H43" i="42"/>
  <c r="G43" i="39"/>
  <c r="F43" i="36"/>
  <c r="F44" i="36" s="1"/>
  <c r="G43" i="31"/>
  <c r="H43" i="26"/>
  <c r="F43" i="20"/>
  <c r="G43" i="15"/>
  <c r="G44" i="15" s="1"/>
  <c r="G43" i="7"/>
  <c r="H43" i="2"/>
  <c r="H31" i="1"/>
  <c r="H44" i="1" s="1"/>
  <c r="G31" i="53"/>
  <c r="G44" i="53" s="1"/>
  <c r="F31" i="50"/>
  <c r="H31" i="48"/>
  <c r="G31" i="45"/>
  <c r="F31" i="42"/>
  <c r="H31" i="40"/>
  <c r="G31" i="37"/>
  <c r="G44" i="37" s="1"/>
  <c r="F31" i="34"/>
  <c r="F44" i="34" s="1"/>
  <c r="H31" i="32"/>
  <c r="H44" i="32" s="1"/>
  <c r="G31" i="29"/>
  <c r="F31" i="26"/>
  <c r="H31" i="24"/>
  <c r="G31" i="21"/>
  <c r="F31" i="18"/>
  <c r="H31" i="16"/>
  <c r="H44" i="16" s="1"/>
  <c r="G31" i="13"/>
  <c r="G44" i="13" s="1"/>
  <c r="F31" i="10"/>
  <c r="F44" i="10" s="1"/>
  <c r="H31" i="8"/>
  <c r="G31" i="5"/>
  <c r="F31" i="2"/>
  <c r="F31" i="25"/>
  <c r="H31" i="23"/>
  <c r="G31" i="12"/>
  <c r="H31" i="7"/>
  <c r="G43" i="54"/>
  <c r="G44" i="54" s="1"/>
  <c r="F43" i="51"/>
  <c r="H43" i="49"/>
  <c r="G43" i="46"/>
  <c r="F43" i="43"/>
  <c r="H43" i="41"/>
  <c r="G43" i="38"/>
  <c r="F43" i="35"/>
  <c r="H43" i="33"/>
  <c r="H44" i="33" s="1"/>
  <c r="G43" i="30"/>
  <c r="F43" i="27"/>
  <c r="H43" i="25"/>
  <c r="G43" i="22"/>
  <c r="F43" i="19"/>
  <c r="H43" i="17"/>
  <c r="G43" i="14"/>
  <c r="F43" i="11"/>
  <c r="H43" i="9"/>
  <c r="G43" i="6"/>
  <c r="F43" i="3"/>
  <c r="G114" i="55"/>
  <c r="G114" i="53"/>
  <c r="G114" i="45"/>
  <c r="G114" i="32"/>
  <c r="G114" i="20"/>
  <c r="G114" i="17"/>
  <c r="H114" i="55"/>
  <c r="H114" i="48"/>
  <c r="H114" i="41"/>
  <c r="H114" i="40"/>
  <c r="H114" i="35"/>
  <c r="G114" i="28"/>
  <c r="G114" i="26"/>
  <c r="H114" i="20"/>
  <c r="G114" i="19"/>
  <c r="G114" i="10"/>
  <c r="H114" i="4"/>
  <c r="G114" i="3"/>
  <c r="H114" i="51"/>
  <c r="G114" i="51"/>
  <c r="G114" i="47"/>
  <c r="G114" i="29"/>
  <c r="H114" i="22"/>
  <c r="H114" i="19"/>
  <c r="G114" i="16"/>
  <c r="G114" i="13"/>
  <c r="H114" i="6"/>
  <c r="H114" i="3"/>
  <c r="H114" i="54"/>
  <c r="G114" i="54"/>
  <c r="H114" i="49"/>
  <c r="H114" i="47"/>
  <c r="G114" i="43"/>
  <c r="H114" i="37"/>
  <c r="H114" i="34"/>
  <c r="G114" i="31"/>
  <c r="G114" i="24"/>
  <c r="G114" i="22"/>
  <c r="H114" i="16"/>
  <c r="G114" i="15"/>
  <c r="G114" i="6"/>
  <c r="G115" i="1"/>
  <c r="H114" i="50"/>
  <c r="H114" i="43"/>
  <c r="G114" i="39"/>
  <c r="G114" i="34"/>
  <c r="H114" i="31"/>
  <c r="G114" i="25"/>
  <c r="H114" i="24"/>
  <c r="H114" i="18"/>
  <c r="H114" i="15"/>
  <c r="G114" i="12"/>
  <c r="G114" i="9"/>
  <c r="H114" i="2"/>
  <c r="H114" i="39"/>
  <c r="H114" i="36"/>
  <c r="H114" i="33"/>
  <c r="H114" i="28"/>
  <c r="G114" i="27"/>
  <c r="G114" i="18"/>
  <c r="H114" i="12"/>
  <c r="G114" i="11"/>
  <c r="G114" i="2"/>
  <c r="H115" i="1"/>
  <c r="H114" i="53"/>
  <c r="G114" i="52"/>
  <c r="G114" i="50"/>
  <c r="H114" i="46"/>
  <c r="H114" i="52"/>
  <c r="G114" i="48"/>
  <c r="G114" i="46"/>
  <c r="H114" i="42"/>
  <c r="H114" i="30"/>
  <c r="H114" i="27"/>
  <c r="G114" i="21"/>
  <c r="H114" i="14"/>
  <c r="H114" i="11"/>
  <c r="G114" i="8"/>
  <c r="G114" i="5"/>
  <c r="G114" i="44"/>
  <c r="G114" i="42"/>
  <c r="G114" i="38"/>
  <c r="G114" i="36"/>
  <c r="G114" i="30"/>
  <c r="G114" i="23"/>
  <c r="G114" i="14"/>
  <c r="H114" i="8"/>
  <c r="G114" i="7"/>
  <c r="G31" i="4"/>
  <c r="H31" i="25"/>
  <c r="G31" i="22"/>
  <c r="F31" i="19"/>
  <c r="H31" i="17"/>
  <c r="G31" i="14"/>
  <c r="F31" i="11"/>
  <c r="H31" i="9"/>
  <c r="G31" i="6"/>
  <c r="F31" i="3"/>
  <c r="H31" i="14"/>
  <c r="G31" i="11"/>
  <c r="F31" i="8"/>
  <c r="H31" i="6"/>
  <c r="G31" i="3"/>
  <c r="H44" i="37" l="1"/>
  <c r="G44" i="49"/>
  <c r="H44" i="45"/>
  <c r="H44" i="18"/>
  <c r="H44" i="22"/>
  <c r="F44" i="48"/>
  <c r="H44" i="4"/>
  <c r="G44" i="25"/>
  <c r="F44" i="12"/>
  <c r="F44" i="23"/>
  <c r="G44" i="28"/>
  <c r="H44" i="30"/>
  <c r="H44" i="46"/>
  <c r="G44" i="26"/>
  <c r="F44" i="16"/>
  <c r="F44" i="8"/>
  <c r="H44" i="2"/>
  <c r="H44" i="19"/>
  <c r="G44" i="40"/>
  <c r="G44" i="52"/>
  <c r="F44" i="7"/>
  <c r="F44" i="32"/>
  <c r="H44" i="54"/>
  <c r="F44" i="35"/>
  <c r="F44" i="27"/>
  <c r="F44" i="21"/>
  <c r="H44" i="43"/>
  <c r="H44" i="55"/>
  <c r="F44" i="1"/>
  <c r="G44" i="23"/>
  <c r="G44" i="18"/>
  <c r="G44" i="22"/>
  <c r="H44" i="29"/>
  <c r="F44" i="52"/>
  <c r="G44" i="55"/>
  <c r="H44" i="53"/>
  <c r="F44" i="4"/>
  <c r="G44" i="9"/>
  <c r="F44" i="30"/>
  <c r="H44" i="52"/>
  <c r="G44" i="14"/>
  <c r="H44" i="5"/>
  <c r="F44" i="45"/>
  <c r="H44" i="15"/>
  <c r="H44" i="38"/>
  <c r="G44" i="47"/>
  <c r="G44" i="24"/>
  <c r="G44" i="10"/>
  <c r="H44" i="11"/>
  <c r="F44" i="53"/>
  <c r="H44" i="21"/>
  <c r="G44" i="12"/>
  <c r="H44" i="35"/>
  <c r="H44" i="3"/>
  <c r="G44" i="35"/>
  <c r="F44" i="55"/>
  <c r="G44" i="8"/>
  <c r="H44" i="51"/>
  <c r="F44" i="40"/>
  <c r="G44" i="7"/>
  <c r="H44" i="50"/>
  <c r="G44" i="5"/>
  <c r="G44" i="32"/>
  <c r="G44" i="43"/>
  <c r="H44" i="39"/>
  <c r="H44" i="10"/>
  <c r="F44" i="31"/>
  <c r="G44" i="29"/>
  <c r="F44" i="13"/>
  <c r="G44" i="1"/>
  <c r="G44" i="2"/>
  <c r="G44" i="34"/>
  <c r="F44" i="18"/>
  <c r="H44" i="40"/>
  <c r="G44" i="39"/>
  <c r="G44" i="16"/>
  <c r="F44" i="37"/>
  <c r="G44" i="30"/>
  <c r="F44" i="47"/>
  <c r="F44" i="14"/>
  <c r="H44" i="36"/>
  <c r="F44" i="44"/>
  <c r="G44" i="11"/>
  <c r="H44" i="26"/>
  <c r="G44" i="41"/>
  <c r="F44" i="29"/>
  <c r="H44" i="9"/>
  <c r="G44" i="21"/>
  <c r="G44" i="20"/>
  <c r="F44" i="15"/>
  <c r="G44" i="38"/>
  <c r="F44" i="46"/>
  <c r="H44" i="41"/>
  <c r="H44" i="23"/>
  <c r="F44" i="41"/>
  <c r="F44" i="43"/>
  <c r="F44" i="42"/>
  <c r="G44" i="44"/>
  <c r="G44" i="46"/>
  <c r="F44" i="2"/>
  <c r="H44" i="24"/>
  <c r="G44" i="45"/>
  <c r="G44" i="33"/>
  <c r="F44" i="54"/>
  <c r="F44" i="33"/>
  <c r="H44" i="34"/>
  <c r="G44" i="3"/>
  <c r="H44" i="49"/>
  <c r="F44" i="26"/>
  <c r="H44" i="48"/>
  <c r="G44" i="36"/>
  <c r="G44" i="19"/>
  <c r="H44" i="6"/>
  <c r="F44" i="11"/>
  <c r="F44" i="51"/>
  <c r="H44" i="8"/>
  <c r="F44" i="50"/>
  <c r="G44" i="17"/>
  <c r="F44" i="38"/>
  <c r="F44" i="5"/>
  <c r="H44" i="27"/>
  <c r="G44" i="48"/>
  <c r="F44" i="20"/>
  <c r="H44" i="42"/>
  <c r="G44" i="50"/>
  <c r="H44" i="47"/>
  <c r="G44" i="51"/>
  <c r="H44" i="14"/>
  <c r="F44" i="19"/>
  <c r="H44" i="13"/>
  <c r="G44" i="6"/>
  <c r="H44" i="7"/>
  <c r="G44" i="31"/>
  <c r="F44" i="9"/>
  <c r="H44" i="31"/>
  <c r="F44" i="28"/>
  <c r="F44" i="17"/>
  <c r="F44" i="24"/>
  <c r="H44" i="12"/>
  <c r="H44" i="20"/>
  <c r="F44" i="25"/>
  <c r="G44" i="4"/>
  <c r="F44" i="22"/>
  <c r="H44" i="44"/>
  <c r="H44" i="17"/>
  <c r="F44" i="3"/>
  <c r="H44" i="25"/>
  <c r="F44" i="6"/>
  <c r="H44" i="28"/>
</calcChain>
</file>

<file path=xl/sharedStrings.xml><?xml version="1.0" encoding="utf-8"?>
<sst xmlns="http://schemas.openxmlformats.org/spreadsheetml/2006/main" count="4710" uniqueCount="172">
  <si>
    <t>LOCAL GOVERNMENT MTEF ALLOCATIONS: 2025/26 - 2027/28</t>
  </si>
  <si>
    <t/>
  </si>
  <si>
    <t xml:space="preserve">
Summary</t>
  </si>
  <si>
    <t>2025/26
 R thousands</t>
  </si>
  <si>
    <t>2026/27
 R thousands</t>
  </si>
  <si>
    <t>2027/28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</si>
  <si>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</si>
  <si>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</si>
  <si>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</si>
  <si>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</si>
  <si>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</si>
  <si>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</si>
  <si>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</si>
  <si>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</si>
  <si>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</si>
  <si>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</si>
  <si>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Urban development financing grant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</si>
  <si>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</si>
  <si>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</si>
  <si>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</si>
  <si>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</si>
  <si>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</si>
  <si>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</si>
  <si>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Informal settlements upgrading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</si>
  <si>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</si>
  <si>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</si>
  <si>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</si>
  <si>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</si>
  <si>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</si>
  <si>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</si>
  <si>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</si>
  <si>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</si>
  <si>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</si>
  <si>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</si>
  <si>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</si>
  <si>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</si>
  <si>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</si>
  <si>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</si>
  <si>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</si>
  <si>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</si>
  <si>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Smart meter grant</t>
  </si>
  <si>
    <t>Sub total indirect transfers</t>
  </si>
  <si>
    <t>Total</t>
  </si>
  <si>
    <t xml:space="preserve">
C DC21   Ugu</t>
  </si>
  <si>
    <t xml:space="preserve"> </t>
  </si>
  <si>
    <t xml:space="preserve">  Breakdown of Equitable Share for district municipalities authorised for services</t>
  </si>
  <si>
    <t xml:space="preserve">       Water</t>
  </si>
  <si>
    <t>KZN212 : Umdoni</t>
  </si>
  <si>
    <t>KZN213 : Umzumbe</t>
  </si>
  <si>
    <t>KZN214 : uMuziwabantu</t>
  </si>
  <si>
    <t>KZN216 : Ray Nkonyeni</t>
  </si>
  <si>
    <t xml:space="preserve">       Sanitation</t>
  </si>
  <si>
    <t xml:space="preserve">  Breakdown of MIG allocations for district municipalities authorised for services</t>
  </si>
  <si>
    <t xml:space="preserve">  Breakdown of WSIG allocations for district municipalities authorised for services</t>
  </si>
  <si>
    <t xml:space="preserve">
C DC22   uMgungundlovu</t>
  </si>
  <si>
    <t>KZN221 : uMshwathi</t>
  </si>
  <si>
    <t>KZN222 : uMngeni</t>
  </si>
  <si>
    <t>KZN223 : Mpofana</t>
  </si>
  <si>
    <t>KZN224 : Impendle</t>
  </si>
  <si>
    <t>KZN226 : Mkhambathini</t>
  </si>
  <si>
    <t>KZN227 : Richmond</t>
  </si>
  <si>
    <t xml:space="preserve">
C DC23   Uthukela</t>
  </si>
  <si>
    <t>KZN235 : Okhahlamba</t>
  </si>
  <si>
    <t>KZN237 : Inkosi Langalibalele</t>
  </si>
  <si>
    <t>KZN238 : Alfred Duma</t>
  </si>
  <si>
    <t xml:space="preserve">
C DC24   Umzinyathi</t>
  </si>
  <si>
    <t>KZN241 : Endumeni</t>
  </si>
  <si>
    <t>KZN242 : Nquthu</t>
  </si>
  <si>
    <t>KZN244 : Msinga</t>
  </si>
  <si>
    <t>KZN245 : Umvoti</t>
  </si>
  <si>
    <t xml:space="preserve">
C DC25   Amajuba</t>
  </si>
  <si>
    <t>KZN253 : Emadlangeni</t>
  </si>
  <si>
    <t>KZN254 : Dannhauser</t>
  </si>
  <si>
    <t xml:space="preserve">
C DC26   Zululand</t>
  </si>
  <si>
    <t>KZN261 : eDumbe</t>
  </si>
  <si>
    <t>KZN262 : uPhongolo</t>
  </si>
  <si>
    <t>KZN263 : Abaqulusi</t>
  </si>
  <si>
    <t>KZN265 : Nongoma</t>
  </si>
  <si>
    <t>KZN266 : Ulundi</t>
  </si>
  <si>
    <t xml:space="preserve">
C DC27   Umkhanyakude</t>
  </si>
  <si>
    <t>KZN271 : Umhlabuyalingana</t>
  </si>
  <si>
    <t>KZN272 : Jozini</t>
  </si>
  <si>
    <t>KZN275 : Mtubatuba</t>
  </si>
  <si>
    <t>KZN276 : Hlabisa Big Five</t>
  </si>
  <si>
    <t xml:space="preserve">  Breakdown of WSIG (6b) allocations for district municipalities authorised for services</t>
  </si>
  <si>
    <t xml:space="preserve">
C DC28   King Cetshwayo</t>
  </si>
  <si>
    <t>KZN281 : Mfolozi</t>
  </si>
  <si>
    <t>KZN284 : uMlalazi</t>
  </si>
  <si>
    <t>KZN285 : Mthonjaneni</t>
  </si>
  <si>
    <t>KZN286 : Nkandla</t>
  </si>
  <si>
    <t xml:space="preserve">
C DC29   iLembe</t>
  </si>
  <si>
    <t>KZN291 : Mandeni</t>
  </si>
  <si>
    <t>KZN292 : KwaDukuza</t>
  </si>
  <si>
    <t>KZN293 : Ndwedwe</t>
  </si>
  <si>
    <t>KZN294 : Maphumulo</t>
  </si>
  <si>
    <t xml:space="preserve">
C DC43   Harry Gwala</t>
  </si>
  <si>
    <t>KZN433 : Greater Kokstad</t>
  </si>
  <si>
    <t>KZN434 : Johannes Phumani Phungula</t>
  </si>
  <si>
    <t>KZN435 : Umzimkhulu</t>
  </si>
  <si>
    <t>KZN436 : Dr Nkosazana Dlamini Zuma</t>
  </si>
  <si>
    <t xml:space="preserve">
A ETH    eThekwini</t>
  </si>
  <si>
    <t xml:space="preserve">
B KZN212 Umdoni</t>
  </si>
  <si>
    <t xml:space="preserve">
B KZN213 Umzumbe</t>
  </si>
  <si>
    <t xml:space="preserve">
B KZN214 uMuziwabantu</t>
  </si>
  <si>
    <t xml:space="preserve">
B KZN216 Ray Nkonyeni</t>
  </si>
  <si>
    <t xml:space="preserve">
B KZN221 uMshwathi</t>
  </si>
  <si>
    <t xml:space="preserve">
B KZN222 uMngeni</t>
  </si>
  <si>
    <t xml:space="preserve">
B KZN223 Mpofana</t>
  </si>
  <si>
    <t xml:space="preserve">
B KZN224 Impendle</t>
  </si>
  <si>
    <t xml:space="preserve">
B KZN225 Msunduzi</t>
  </si>
  <si>
    <t xml:space="preserve">
B KZN226 Mkhambathini</t>
  </si>
  <si>
    <t xml:space="preserve">
B KZN227 Richmond</t>
  </si>
  <si>
    <t xml:space="preserve">
B KZN235 Okhahlamba</t>
  </si>
  <si>
    <t xml:space="preserve">
B KZN237 Inkosi Langalibalele</t>
  </si>
  <si>
    <t xml:space="preserve">
B KZN238 Alfred Duma</t>
  </si>
  <si>
    <t xml:space="preserve">
B KZN241 Endumeni</t>
  </si>
  <si>
    <t xml:space="preserve">
B KZN242 Nquthu</t>
  </si>
  <si>
    <t xml:space="preserve">
B KZN244 Msinga</t>
  </si>
  <si>
    <t xml:space="preserve">
B KZN245 Umvoti</t>
  </si>
  <si>
    <t xml:space="preserve">
B KZN252 Newcastle</t>
  </si>
  <si>
    <t xml:space="preserve">
B KZN253 Emadlangeni</t>
  </si>
  <si>
    <t xml:space="preserve">
B KZN254 Dannhauser</t>
  </si>
  <si>
    <t xml:space="preserve">
B KZN261 eDumbe</t>
  </si>
  <si>
    <t xml:space="preserve">
B KZN262 uPhongolo</t>
  </si>
  <si>
    <t xml:space="preserve">
B KZN263 Abaqulusi</t>
  </si>
  <si>
    <t xml:space="preserve">
B KZN265 Nongoma</t>
  </si>
  <si>
    <t xml:space="preserve">
B KZN266 Ulundi</t>
  </si>
  <si>
    <t xml:space="preserve">
B KZN271 Umhlabuyalingana</t>
  </si>
  <si>
    <t xml:space="preserve">
B KZN272 Jozini</t>
  </si>
  <si>
    <t xml:space="preserve">
B KZN275 Mtubatuba</t>
  </si>
  <si>
    <t xml:space="preserve">
B KZN276 Hlabisa Big Five</t>
  </si>
  <si>
    <t xml:space="preserve">
B KZN281 Mfolozi</t>
  </si>
  <si>
    <t xml:space="preserve">
B KZN282 uMhlathuze</t>
  </si>
  <si>
    <t xml:space="preserve">
B KZN284 uMlalazi</t>
  </si>
  <si>
    <t xml:space="preserve">
B KZN285 Mthonjaneni</t>
  </si>
  <si>
    <t xml:space="preserve">
B KZN286 Nkandla</t>
  </si>
  <si>
    <t xml:space="preserve">
B KZN291 Mandeni</t>
  </si>
  <si>
    <t xml:space="preserve">
B KZN292 KwaDukuza</t>
  </si>
  <si>
    <t xml:space="preserve">
B KZN293 Ndwedwe</t>
  </si>
  <si>
    <t xml:space="preserve">
B KZN294 Maphumulo</t>
  </si>
  <si>
    <t xml:space="preserve">
B KZN433 Greater Kokstad</t>
  </si>
  <si>
    <t xml:space="preserve">
B KZN434 Johannes Phumani Phungula</t>
  </si>
  <si>
    <t xml:space="preserve">
B KZN435 Umzimkhulu</t>
  </si>
  <si>
    <t xml:space="preserve">
B KZN436 Dr Nkosazana Dlamini Zuma</t>
  </si>
  <si>
    <t>Transfers from Provincial Departments</t>
  </si>
  <si>
    <t>Municipal Allocations from Provincial Departments</t>
  </si>
  <si>
    <t>of which</t>
  </si>
  <si>
    <t>Total: Transfers from Provincial Departments</t>
  </si>
  <si>
    <t>Economic Development, Tourism and Environmental Affairs</t>
  </si>
  <si>
    <t>Informal Trader Infrastructure</t>
  </si>
  <si>
    <t>Human Settlements</t>
  </si>
  <si>
    <t>Operational Costs - Accredited Municipalities</t>
  </si>
  <si>
    <t>Community Residential Units (CRU)</t>
  </si>
  <si>
    <t>Planned expenditure from Human Settlement Development Grant - Level one or two Accredited Municipalitiies</t>
  </si>
  <si>
    <t>Planned expenditure from Informal Settlement Upgrading Partnership - level one or two Accredited Municipalities</t>
  </si>
  <si>
    <t>DEPARTMENT OF SPORT, ARTS AND CULTURE</t>
  </si>
  <si>
    <t>Operational costs of art centres</t>
  </si>
  <si>
    <t>Museum subsidies</t>
  </si>
  <si>
    <t>Provincialisation of libraries</t>
  </si>
  <si>
    <t>Community Library Services grant</t>
  </si>
  <si>
    <t>Infrastructure - Sport and Recreation Infrastructure</t>
  </si>
  <si>
    <t>Cannabis/Hemp Commercialisation</t>
  </si>
  <si>
    <t>Prince Mangosuthu Buthelezi Airport</t>
  </si>
  <si>
    <t>Maintenance grant</t>
  </si>
  <si>
    <t>Municipal Employment Initiative</t>
  </si>
  <si>
    <t>uMdoni SMME and Co-operative Support Programme</t>
  </si>
  <si>
    <t>Redtape Reduction (Unallocated)</t>
  </si>
  <si>
    <t>Integrated Environmental Management Tool (Unallocated)</t>
  </si>
  <si>
    <t>Transformative River Management Programme(Unallocated)</t>
  </si>
  <si>
    <t>Informal Trader Infrastructure (Unallocated)</t>
  </si>
  <si>
    <t>Municipal Employment Initiative (Unallocated)</t>
  </si>
  <si>
    <t>Transformative River Management Programme (Unallocated)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</si>
</sst>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164" fontId="5" fillId="0" borderId="2" xfId="0" quotePrefix="1" applyNumberFormat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165" fontId="5" fillId="0" borderId="0" xfId="0" applyNumberFormat="1" applyFont="1" applyAlignment="1">
      <alignment vertical="center"/>
    </xf>
    <xf numFmtId="0" fontId="9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165" fontId="5" fillId="0" borderId="0" xfId="0" applyNumberFormat="1" applyFont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wrapText="1"/>
    </xf>
    <xf numFmtId="165" fontId="5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165" fontId="0" fillId="0" borderId="9" xfId="0" applyNumberFormat="1" applyBorder="1" applyAlignment="1">
      <alignment horizontal="right"/>
    </xf>
    <xf numFmtId="165" fontId="5" fillId="0" borderId="9" xfId="0" applyNumberFormat="1" applyFont="1" applyBorder="1" applyAlignment="1">
      <alignment horizontal="right" vertical="center"/>
    </xf>
    <xf numFmtId="165" fontId="10" fillId="2" borderId="8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165" fontId="10" fillId="2" borderId="9" xfId="0" applyNumberFormat="1" applyFont="1" applyFill="1" applyBorder="1" applyAlignment="1">
      <alignment horizontal="right" vertical="center"/>
    </xf>
    <xf numFmtId="165" fontId="10" fillId="2" borderId="11" xfId="0" applyNumberFormat="1" applyFont="1" applyFill="1" applyBorder="1" applyAlignment="1">
      <alignment horizontal="right" vertical="center"/>
    </xf>
    <xf numFmtId="165" fontId="10" fillId="2" borderId="12" xfId="0" applyNumberFormat="1" applyFont="1" applyFill="1" applyBorder="1" applyAlignment="1">
      <alignment horizontal="right" vertical="center"/>
    </xf>
    <xf numFmtId="0" fontId="0" fillId="0" borderId="8" xfId="0" applyBorder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1" fillId="0" borderId="0" xfId="0" applyFont="1" applyAlignment="1">
      <alignment horizontal="left" wrapText="1"/>
    </xf>
    <xf numFmtId="165" fontId="0" fillId="0" borderId="0" xfId="0" applyNumberFormat="1"/>
    <xf numFmtId="0" fontId="1" fillId="0" borderId="0" xfId="0" applyFont="1" applyAlignment="1">
      <alignment wrapText="1"/>
    </xf>
    <xf numFmtId="165" fontId="10" fillId="0" borderId="0" xfId="0" applyNumberFormat="1" applyFont="1" applyBorder="1" applyAlignment="1">
      <alignment horizontal="right" vertical="center"/>
    </xf>
    <xf numFmtId="165" fontId="10" fillId="0" borderId="5" xfId="0" applyNumberFormat="1" applyFont="1" applyFill="1" applyBorder="1" applyAlignment="1">
      <alignment horizontal="right" vertical="center"/>
    </xf>
    <xf numFmtId="165" fontId="10" fillId="0" borderId="6" xfId="0" applyNumberFormat="1" applyFont="1" applyFill="1" applyBorder="1" applyAlignment="1">
      <alignment horizontal="right" vertical="center"/>
    </xf>
    <xf numFmtId="165" fontId="10" fillId="0" borderId="7" xfId="0" applyNumberFormat="1" applyFont="1" applyFill="1" applyBorder="1" applyAlignment="1">
      <alignment horizontal="right" vertical="center"/>
    </xf>
    <xf numFmtId="165" fontId="10" fillId="0" borderId="8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9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Alignment="1">
      <alignment horizontal="right" vertical="center"/>
    </xf>
    <xf numFmtId="165" fontId="10" fillId="0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46"/>
  <sheetViews>
    <sheetView showGridLines="0" tabSelected="1" zoomScaleNormal="10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2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20548708000</v>
      </c>
      <c r="G5" s="3">
        <v>21337683000</v>
      </c>
      <c r="H5" s="3">
        <v>22302551000</v>
      </c>
    </row>
    <row r="6" spans="5:8" ht="13.8" x14ac:dyDescent="0.3">
      <c r="E6" s="22" t="s">
        <v>9</v>
      </c>
      <c r="F6" s="3">
        <f>SUM(ETH!F6)</f>
        <v>3875640000</v>
      </c>
      <c r="G6" s="3"/>
      <c r="H6" s="3"/>
    </row>
    <row r="7" spans="5:8" ht="13.8" x14ac:dyDescent="0.25">
      <c r="E7" s="20" t="s">
        <v>10</v>
      </c>
      <c r="F7" s="23">
        <f>SUM(F8:F20)</f>
        <v>9872315000</v>
      </c>
      <c r="G7" s="23">
        <f>SUM(G8:G20)</f>
        <v>10026883000</v>
      </c>
      <c r="H7" s="23">
        <f>SUM(H8:H20)</f>
        <v>10603616000</v>
      </c>
    </row>
    <row r="8" spans="5:8" ht="13.8" x14ac:dyDescent="0.3">
      <c r="E8" s="24" t="s">
        <v>11</v>
      </c>
      <c r="F8" s="9">
        <v>3829070000</v>
      </c>
      <c r="G8" s="9">
        <v>4061275000</v>
      </c>
      <c r="H8" s="9">
        <v>4248420000</v>
      </c>
    </row>
    <row r="9" spans="5:8" ht="13.8" x14ac:dyDescent="0.3">
      <c r="E9" s="24" t="s">
        <v>12</v>
      </c>
      <c r="F9" s="9">
        <v>1441639000</v>
      </c>
      <c r="G9" s="9">
        <v>1507452000</v>
      </c>
      <c r="H9" s="9">
        <v>1575620000</v>
      </c>
    </row>
    <row r="10" spans="5:8" ht="13.8" x14ac:dyDescent="0.3">
      <c r="E10" s="24" t="s">
        <v>13</v>
      </c>
      <c r="F10" s="25">
        <v>846609000</v>
      </c>
      <c r="G10" s="25">
        <v>906042000</v>
      </c>
      <c r="H10" s="25">
        <v>955977000</v>
      </c>
    </row>
    <row r="11" spans="5:8" ht="13.8" x14ac:dyDescent="0.3">
      <c r="E11" s="24" t="s">
        <v>14</v>
      </c>
      <c r="F11" s="9">
        <v>346125000</v>
      </c>
      <c r="G11" s="9">
        <v>342710000</v>
      </c>
      <c r="H11" s="9">
        <v>358231000</v>
      </c>
    </row>
    <row r="12" spans="5:8" ht="13.8" x14ac:dyDescent="0.3">
      <c r="E12" s="24" t="s">
        <v>15</v>
      </c>
      <c r="F12" s="9">
        <v>79194000</v>
      </c>
      <c r="G12" s="9">
        <v>92000000</v>
      </c>
      <c r="H12" s="9">
        <v>100332000</v>
      </c>
    </row>
    <row r="13" spans="5:8" ht="13.8" x14ac:dyDescent="0.3">
      <c r="E13" s="24" t="s">
        <v>16</v>
      </c>
      <c r="F13" s="25">
        <v>221753000</v>
      </c>
      <c r="G13" s="25">
        <v>218697000</v>
      </c>
      <c r="H13" s="25">
        <v>219313000</v>
      </c>
    </row>
    <row r="14" spans="5:8" ht="13.8" x14ac:dyDescent="0.3">
      <c r="E14" s="24" t="s">
        <v>17</v>
      </c>
      <c r="F14" s="25">
        <v>28354000</v>
      </c>
      <c r="G14" s="25">
        <v>29654000</v>
      </c>
      <c r="H14" s="25">
        <v>30981000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>
        <v>722834000</v>
      </c>
      <c r="G16" s="9">
        <v>499441000</v>
      </c>
      <c r="H16" s="9">
        <v>616556000</v>
      </c>
    </row>
    <row r="17" spans="5:8" ht="13.8" x14ac:dyDescent="0.3">
      <c r="E17" s="24" t="s">
        <v>20</v>
      </c>
      <c r="F17" s="9">
        <v>1121129000</v>
      </c>
      <c r="G17" s="9">
        <v>1205000000</v>
      </c>
      <c r="H17" s="9">
        <v>1280929000</v>
      </c>
    </row>
    <row r="18" spans="5:8" ht="13.8" x14ac:dyDescent="0.3">
      <c r="E18" s="24" t="s">
        <v>21</v>
      </c>
      <c r="F18" s="25">
        <v>76432000</v>
      </c>
      <c r="G18" s="25"/>
      <c r="H18" s="25"/>
    </row>
    <row r="19" spans="5:8" ht="13.8" x14ac:dyDescent="0.3">
      <c r="E19" s="24" t="s">
        <v>22</v>
      </c>
      <c r="F19" s="9">
        <v>338502000</v>
      </c>
      <c r="G19" s="9">
        <v>306339000</v>
      </c>
      <c r="H19" s="9">
        <v>320173000</v>
      </c>
    </row>
    <row r="20" spans="5:8" ht="13.8" x14ac:dyDescent="0.3">
      <c r="E20" s="24" t="s">
        <v>23</v>
      </c>
      <c r="F20" s="9">
        <v>820674000</v>
      </c>
      <c r="G20" s="9">
        <v>858273000</v>
      </c>
      <c r="H20" s="9">
        <v>897084000</v>
      </c>
    </row>
    <row r="21" spans="5:8" ht="13.8" x14ac:dyDescent="0.25">
      <c r="E21" s="20" t="s">
        <v>24</v>
      </c>
      <c r="F21" s="3">
        <f>SUM(F22:F30)</f>
        <v>318317000</v>
      </c>
      <c r="G21" s="3">
        <f>SUM(G22:G30)</f>
        <v>190600000</v>
      </c>
      <c r="H21" s="3">
        <f>SUM(H22:H30)</f>
        <v>209000000</v>
      </c>
    </row>
    <row r="22" spans="5:8" ht="13.8" x14ac:dyDescent="0.3">
      <c r="E22" s="24" t="s">
        <v>25</v>
      </c>
      <c r="F22" s="25">
        <v>119000000</v>
      </c>
      <c r="G22" s="25">
        <v>125600000</v>
      </c>
      <c r="H22" s="25">
        <v>131000000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137817000</v>
      </c>
      <c r="G24" s="9"/>
      <c r="H24" s="9"/>
    </row>
    <row r="25" spans="5:8" ht="13.8" x14ac:dyDescent="0.3">
      <c r="E25" s="24" t="s">
        <v>28</v>
      </c>
      <c r="F25" s="9">
        <v>31500000</v>
      </c>
      <c r="G25" s="9">
        <v>30000000</v>
      </c>
      <c r="H25" s="9">
        <v>30000000</v>
      </c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>
        <v>30000000</v>
      </c>
      <c r="G27" s="9">
        <v>35000000</v>
      </c>
      <c r="H27" s="9">
        <v>48000000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34614980000</v>
      </c>
      <c r="G31" s="16">
        <f>+G5+G6+G7+G21</f>
        <v>31555166000</v>
      </c>
      <c r="H31" s="16">
        <f>+H5+H6+H7+H21</f>
        <v>33115167000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765975000</v>
      </c>
      <c r="G33" s="3">
        <f>SUM(G34:G40)</f>
        <v>1060410000</v>
      </c>
      <c r="H33" s="3">
        <f>SUM(H34:H40)</f>
        <v>1110179000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466144000</v>
      </c>
      <c r="G35" s="9">
        <v>589255000</v>
      </c>
      <c r="H35" s="9">
        <v>618718000</v>
      </c>
    </row>
    <row r="36" spans="5:8" ht="13.8" x14ac:dyDescent="0.3">
      <c r="E36" s="24" t="s">
        <v>38</v>
      </c>
      <c r="F36" s="9">
        <v>18500000</v>
      </c>
      <c r="G36" s="9">
        <v>13500000</v>
      </c>
      <c r="H36" s="9">
        <v>15500000</v>
      </c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>
        <v>235331000</v>
      </c>
      <c r="G38" s="9">
        <v>457655000</v>
      </c>
      <c r="H38" s="9">
        <v>475961000</v>
      </c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>
        <v>46000000</v>
      </c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765975000</v>
      </c>
      <c r="G43" s="29">
        <f>+G33+G41</f>
        <v>1060410000</v>
      </c>
      <c r="H43" s="29">
        <f>+H33+H41</f>
        <v>1110179000</v>
      </c>
    </row>
    <row r="44" spans="5:8" ht="13.8" x14ac:dyDescent="0.25">
      <c r="E44" s="30" t="s">
        <v>42</v>
      </c>
      <c r="F44" s="31">
        <f>+F31+F43</f>
        <v>35380955000</v>
      </c>
      <c r="G44" s="31">
        <f>+G31+G43</f>
        <v>32615576000</v>
      </c>
      <c r="H44" s="31">
        <f>+H31+H43</f>
        <v>34225346000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1528668000</v>
      </c>
      <c r="G47" s="23">
        <f>SUM(G49+G61+G67)</f>
        <v>1429526000</v>
      </c>
      <c r="H47" s="23">
        <f>SUM(H49+H61+H67)</f>
        <v>1475400000</v>
      </c>
    </row>
    <row r="48" spans="5:8" x14ac:dyDescent="0.25">
      <c r="E48" s="32" t="s">
        <v>146</v>
      </c>
      <c r="F48" s="3"/>
      <c r="G48" s="3"/>
      <c r="H48" s="3"/>
    </row>
    <row r="49" spans="5:8" x14ac:dyDescent="0.25">
      <c r="E49" s="2" t="s">
        <v>148</v>
      </c>
      <c r="F49" s="3">
        <f>SUM(F56:F59)</f>
        <v>8800000</v>
      </c>
      <c r="G49" s="3">
        <f>SUM(G56:G59)</f>
        <v>7100000</v>
      </c>
      <c r="H49" s="3">
        <f>SUM(H56:H59)</f>
        <v>10800000</v>
      </c>
    </row>
    <row r="50" spans="5:8" x14ac:dyDescent="0.25">
      <c r="E50" s="4" t="s">
        <v>149</v>
      </c>
      <c r="F50" s="48">
        <f>SUM('DC21'!F50,'DC22'!F50,'DC23'!F50,'DC24'!F50,'DC25'!F50,'DC26'!F50,'DC27'!F50,'DC28'!F50,'DC29'!F50,'DC43'!F50,ETH!F50,'KZN212'!F50,'KZN213'!F50,'KZN214'!F50,'KZN216'!F50,'KZN221'!F50,'KZN222'!F50,'KZN223'!F50,'KZN224'!F50,'KZN225'!F50,'KZN226'!F50,'KZN227'!F50,'KZN235'!F50,'KZN237'!F50,'KZN238'!F50,'KZN241'!F50,'KZN242'!F50,'KZN244'!F50,'KZN245'!F50,'KZN252'!F50,'KZN253'!F50,'KZN254'!F50,'KZN261'!F50,'KZN262'!F50,'KZN263'!F50,'KZN265'!F50,'KZN266'!F50,'KZN271'!F50,'KZN272'!F50,'KZN275'!F50,'KZN276'!F50,'KZN281'!F50,'KZN282'!F50,'KZN284'!F50,'KZN285'!F50,'KZN286'!F50,'KZN291'!F50,'KZN292'!F50,'KZN293'!F50,'KZN294'!F50,'KZN433'!F50,'KZN434'!F50,'KZN435'!F50,'KZN436'!F50)</f>
        <v>3991000</v>
      </c>
      <c r="G50" s="49">
        <f>SUM('DC21'!G50,'DC22'!G50,'DC23'!G50,'DC24'!G50,'DC25'!G50,'DC26'!G50,'DC27'!G50,'DC28'!G50,'DC29'!G50,'DC43'!G50,ETH!G50,'KZN212'!G50,'KZN213'!G50,'KZN214'!G50,'KZN216'!G50,'KZN221'!G50,'KZN222'!G50,'KZN223'!G50,'KZN224'!G50,'KZN225'!G50,'KZN226'!G50,'KZN227'!G50,'KZN235'!G50,'KZN237'!G50,'KZN238'!G50,'KZN241'!G50,'KZN242'!G50,'KZN244'!G50,'KZN245'!G50,'KZN252'!G50,'KZN253'!G50,'KZN254'!G50,'KZN261'!G50,'KZN262'!G50,'KZN263'!G50,'KZN265'!G50,'KZN266'!G50,'KZN271'!G50,'KZN272'!G50,'KZN275'!G50,'KZN276'!G50,'KZN281'!G50,'KZN282'!G50,'KZN284'!G50,'KZN285'!G50,'KZN286'!G50,'KZN291'!G50,'KZN292'!G50,'KZN293'!G50,'KZN294'!G50,'KZN433'!G50,'KZN434'!G50,'KZN435'!G50,'KZN436'!G50)</f>
        <v>0</v>
      </c>
      <c r="H50" s="50">
        <f>SUM('DC21'!H50,'DC22'!H50,'DC23'!H50,'DC24'!H50,'DC25'!H50,'DC26'!H50,'DC27'!H50,'DC28'!H50,'DC29'!H50,'DC43'!H50,ETH!H50,'KZN212'!H50,'KZN213'!H50,'KZN214'!H50,'KZN216'!H50,'KZN221'!H50,'KZN222'!H50,'KZN223'!H50,'KZN224'!H50,'KZN225'!H50,'KZN226'!H50,'KZN227'!H50,'KZN235'!H50,'KZN237'!H50,'KZN238'!H50,'KZN241'!H50,'KZN242'!H50,'KZN244'!H50,'KZN245'!H50,'KZN252'!H50,'KZN253'!H50,'KZN254'!H50,'KZN261'!H50,'KZN262'!H50,'KZN263'!H50,'KZN265'!H50,'KZN266'!H50,'KZN271'!H50,'KZN272'!H50,'KZN275'!H50,'KZN276'!H50,'KZN281'!H50,'KZN282'!H50,'KZN284'!H50,'KZN285'!H50,'KZN286'!H50,'KZN291'!H50,'KZN292'!H50,'KZN293'!H50,'KZN294'!H50,'KZN433'!H50,'KZN434'!H50,'KZN435'!H50,'KZN436'!H50)</f>
        <v>0</v>
      </c>
    </row>
    <row r="51" spans="5:8" x14ac:dyDescent="0.25">
      <c r="E51" s="4" t="s">
        <v>169</v>
      </c>
      <c r="F51" s="51">
        <v>10000000</v>
      </c>
      <c r="G51" s="52">
        <v>15000000</v>
      </c>
      <c r="H51" s="53">
        <v>20000000</v>
      </c>
    </row>
    <row r="52" spans="5:8" x14ac:dyDescent="0.25">
      <c r="E52" s="4" t="s">
        <v>164</v>
      </c>
      <c r="F52" s="36">
        <f>SUM('DC21'!F52,'DC22'!F52,'DC23'!F52,'DC24'!F52,'DC25'!F52,'DC26'!F52,'DC27'!F52,'DC28'!F52,'DC29'!F52,'DC43'!F52,ETH!F52,'KZN212'!F52,'KZN213'!F52,'KZN214'!F52,'KZN216'!F52,'KZN221'!F52,'KZN222'!F52,'KZN223'!F52,'KZN224'!F52,'KZN225'!F52,'KZN226'!F52,'KZN227'!F52,'KZN235'!F52,'KZN237'!F52,'KZN238'!F52,'KZN241'!F52,'KZN242'!F52,'KZN244'!F52,'KZN245'!F52,'KZN252'!F52,'KZN253'!F52,'KZN254'!F52,'KZN261'!F52,'KZN262'!F52,'KZN263'!F52,'KZN265'!F52,'KZN266'!F52,'KZN271'!F52,'KZN272'!F52,'KZN275'!F52,'KZN276'!F52,'KZN281'!F52,'KZN282'!F52,'KZN284'!F52,'KZN285'!F52,'KZN286'!F52,'KZN291'!F52,'KZN292'!F52,'KZN293'!F52,'KZN294'!F52,'KZN433'!F52,'KZN434'!F52,'KZN435'!F52,'KZN436'!F52)</f>
        <v>4250000</v>
      </c>
      <c r="G52" s="54">
        <f>SUM('DC21'!G52,'DC22'!G52,'DC23'!G52,'DC24'!G52,'DC25'!G52,'DC26'!G52,'DC27'!G52,'DC28'!G52,'DC29'!G52,'DC43'!G52,ETH!G52,'KZN212'!G52,'KZN213'!G52,'KZN214'!G52,'KZN216'!G52,'KZN221'!G52,'KZN222'!G52,'KZN223'!G52,'KZN224'!G52,'KZN225'!G52,'KZN226'!G52,'KZN227'!G52,'KZN235'!G52,'KZN237'!G52,'KZN238'!G52,'KZN241'!G52,'KZN242'!G52,'KZN244'!G52,'KZN245'!G52,'KZN252'!G52,'KZN253'!G52,'KZN254'!G52,'KZN261'!G52,'KZN262'!G52,'KZN263'!G52,'KZN265'!G52,'KZN266'!G52,'KZN271'!G52,'KZN272'!G52,'KZN275'!G52,'KZN276'!G52,'KZN281'!G52,'KZN282'!G52,'KZN284'!G52,'KZN285'!G52,'KZN286'!G52,'KZN291'!G52,'KZN292'!G52,'KZN293'!G52,'KZN294'!G52,'KZN433'!G52,'KZN434'!G52,'KZN435'!G52,'KZN436'!G52)</f>
        <v>0</v>
      </c>
      <c r="H52" s="53">
        <f>SUM('DC21'!H52,'DC22'!H52,'DC23'!H52,'DC24'!H52,'DC25'!H52,'DC26'!H52,'DC27'!H52,'DC28'!H52,'DC29'!H52,'DC43'!H52,ETH!H52,'KZN212'!H52,'KZN213'!H52,'KZN214'!H52,'KZN216'!H52,'KZN221'!H52,'KZN222'!H52,'KZN223'!H52,'KZN224'!H52,'KZN225'!H52,'KZN226'!H52,'KZN227'!H52,'KZN235'!H52,'KZN237'!H52,'KZN238'!H52,'KZN241'!H52,'KZN242'!H52,'KZN244'!H52,'KZN245'!H52,'KZN252'!H52,'KZN253'!H52,'KZN254'!H52,'KZN261'!H52,'KZN262'!H52,'KZN263'!H52,'KZN265'!H52,'KZN266'!H52,'KZN271'!H52,'KZN272'!H52,'KZN275'!H52,'KZN276'!H52,'KZN281'!H52,'KZN282'!H52,'KZN284'!H52,'KZN285'!H52,'KZN286'!H52,'KZN291'!H52,'KZN292'!H52,'KZN293'!H52,'KZN294'!H52,'KZN433'!H52,'KZN434'!H52,'KZN435'!H52,'KZN436'!H52)</f>
        <v>0</v>
      </c>
    </row>
    <row r="53" spans="5:8" x14ac:dyDescent="0.25">
      <c r="E53" s="4" t="s">
        <v>170</v>
      </c>
      <c r="F53" s="36">
        <f>SUM('DC21'!F53,'DC22'!F53,'DC23'!F53,'DC24'!F53,'DC25'!F53,'DC26'!F53,'DC27'!F53,'DC28'!F53,'DC29'!F53,'DC43'!F53,ETH!F53,'KZN212'!F53,'KZN213'!F53,'KZN214'!F53,'KZN216'!F53,'KZN221'!F53,'KZN222'!F53,'KZN223'!F53,'KZN224'!F53,'KZN225'!F53,'KZN226'!F53,'KZN227'!F53,'KZN235'!F53,'KZN237'!F53,'KZN238'!F53,'KZN241'!F53,'KZN242'!F53,'KZN244'!F53,'KZN245'!F53,'KZN252'!F53,'KZN253'!F53,'KZN254'!F53,'KZN261'!F53,'KZN262'!F53,'KZN263'!F53,'KZN265'!F53,'KZN266'!F53,'KZN271'!F53,'KZN272'!F53,'KZN275'!F53,'KZN276'!F53,'KZN281'!F53,'KZN282'!F53,'KZN284'!F53,'KZN285'!F53,'KZN286'!F53,'KZN291'!F53,'KZN292'!F53,'KZN293'!F53,'KZN294'!F53,'KZN433'!F53,'KZN434'!F53,'KZN435'!F53,'KZN436'!F53)</f>
        <v>0</v>
      </c>
      <c r="G53" s="54">
        <v>6000000</v>
      </c>
      <c r="H53" s="53">
        <v>6000000</v>
      </c>
    </row>
    <row r="54" spans="5:8" x14ac:dyDescent="0.25">
      <c r="E54" s="4" t="s">
        <v>166</v>
      </c>
      <c r="F54" s="36">
        <f>SUM('DC21'!F54,'DC22'!F54,'DC23'!F54,'DC24'!F54,'DC25'!F54,'DC26'!F54,'DC27'!F54,'DC28'!F54,'DC29'!F54,'DC43'!F54,ETH!F54,'KZN212'!F54,'KZN213'!F54,'KZN214'!F54,'KZN216'!F54,'KZN221'!F54,'KZN222'!F54,'KZN223'!F54,'KZN224'!F54,'KZN225'!F54,'KZN226'!F54,'KZN227'!F54,'KZN235'!F54,'KZN237'!F54,'KZN238'!F54,'KZN241'!F54,'KZN242'!F54,'KZN244'!F54,'KZN245'!F54,'KZN252'!F54,'KZN253'!F54,'KZN254'!F54,'KZN261'!F54,'KZN262'!F54,'KZN263'!F54,'KZN265'!F54,'KZN266'!F54,'KZN271'!F54,'KZN272'!F54,'KZN275'!F54,'KZN276'!F54,'KZN281'!F54,'KZN282'!F54,'KZN284'!F54,'KZN285'!F54,'KZN286'!F54,'KZN291'!F54,'KZN292'!F54,'KZN293'!F54,'KZN294'!F54,'KZN433'!F54,'KZN434'!F54,'KZN435'!F54,'KZN436'!F54)</f>
        <v>0</v>
      </c>
      <c r="G54" s="54">
        <f>SUM('DC21'!G54,'DC22'!G54,'DC23'!G54,'DC24'!G54,'DC25'!G54,'DC26'!G54,'DC27'!G54,'DC28'!G54,'DC29'!G54,'DC43'!G54,ETH!G54,'KZN212'!G54,'KZN213'!G54,'KZN214'!G54,'KZN216'!G54,'KZN221'!G54,'KZN222'!G54,'KZN223'!G54,'KZN224'!G54,'KZN225'!G54,'KZN226'!G54,'KZN227'!G54,'KZN235'!G54,'KZN237'!G54,'KZN238'!G54,'KZN241'!G54,'KZN242'!G54,'KZN244'!G54,'KZN245'!G54,'KZN252'!G54,'KZN253'!G54,'KZN254'!G54,'KZN261'!G54,'KZN262'!G54,'KZN263'!G54,'KZN265'!G54,'KZN266'!G54,'KZN271'!G54,'KZN272'!G54,'KZN275'!G54,'KZN276'!G54,'KZN281'!G54,'KZN282'!G54,'KZN284'!G54,'KZN285'!G54,'KZN286'!G54,'KZN291'!G54,'KZN292'!G54,'KZN293'!G54,'KZN294'!G54,'KZN433'!G54,'KZN434'!G54,'KZN435'!G54,'KZN436'!G54)+3000000</f>
        <v>3000000</v>
      </c>
      <c r="H54" s="53">
        <f>SUM('DC21'!H54,'DC22'!H54,'DC23'!H54,'DC24'!H54,'DC25'!H54,'DC26'!H54,'DC27'!H54,'DC28'!H54,'DC29'!H54,'DC43'!H54,ETH!H54,'KZN212'!H54,'KZN213'!H54,'KZN214'!H54,'KZN216'!H54,'KZN221'!H54,'KZN222'!H54,'KZN223'!H54,'KZN224'!H54,'KZN225'!H54,'KZN226'!H54,'KZN227'!H54,'KZN235'!H54,'KZN237'!H54,'KZN238'!H54,'KZN241'!H54,'KZN242'!H54,'KZN244'!H54,'KZN245'!H54,'KZN252'!H54,'KZN253'!H54,'KZN254'!H54,'KZN261'!H54,'KZN262'!H54,'KZN263'!H54,'KZN265'!H54,'KZN266'!H54,'KZN271'!H54,'KZN272'!H54,'KZN275'!H54,'KZN276'!H54,'KZN281'!H54,'KZN282'!H54,'KZN284'!H54,'KZN285'!H54,'KZN286'!H54,'KZN291'!H54,'KZN292'!H54,'KZN293'!H54,'KZN294'!H54,'KZN433'!H54,'KZN434'!H54,'KZN435'!H54,'KZN436'!H54)+3000000</f>
        <v>3000000</v>
      </c>
    </row>
    <row r="55" spans="5:8" x14ac:dyDescent="0.25">
      <c r="E55" s="4" t="s">
        <v>165</v>
      </c>
      <c r="F55" s="36">
        <f>SUM('DC21'!F55,'DC22'!F55,'DC23'!F55,'DC24'!F55,'DC25'!F55,'DC26'!F55,'DC27'!F55,'DC28'!F55,'DC29'!F55,'DC43'!F55,ETH!F55,'KZN212'!F55,'KZN213'!F55,'KZN214'!F55,'KZN216'!F55,'KZN221'!F55,'KZN222'!F55,'KZN223'!F55,'KZN224'!F55,'KZN225'!F55,'KZN226'!F55,'KZN227'!F55,'KZN235'!F55,'KZN237'!F55,'KZN238'!F55,'KZN241'!F55,'KZN242'!F55,'KZN244'!F55,'KZN245'!F55,'KZN252'!F55,'KZN253'!F55,'KZN254'!F55,'KZN261'!F55,'KZN262'!F55,'KZN263'!F55,'KZN265'!F55,'KZN266'!F55,'KZN271'!F55,'KZN272'!F55,'KZN275'!F55,'KZN276'!F55,'KZN281'!F55,'KZN282'!F55,'KZN284'!F55,'KZN285'!F55,'KZN286'!F55,'KZN291'!F55,'KZN292'!F55,'KZN293'!F55,'KZN294'!F55,'KZN433'!F55,'KZN434'!F55,'KZN435'!F55,'KZN436'!F55)</f>
        <v>1000000</v>
      </c>
      <c r="G55" s="37">
        <f>SUM('DC21'!G55,'DC22'!G55,'DC23'!G55,'DC24'!G55,'DC25'!G55,'DC26'!G55,'DC27'!G55,'DC28'!G55,'DC29'!G55,'DC43'!G55,ETH!G55,'KZN212'!G55,'KZN213'!G55,'KZN214'!G55,'KZN216'!G55,'KZN221'!G55,'KZN222'!G55,'KZN223'!G55,'KZN224'!G55,'KZN225'!G55,'KZN226'!G55,'KZN227'!G55,'KZN235'!G55,'KZN237'!G55,'KZN238'!G55,'KZN241'!G55,'KZN242'!G55,'KZN244'!G55,'KZN245'!G55,'KZN252'!G55,'KZN253'!G55,'KZN254'!G55,'KZN261'!G55,'KZN262'!G55,'KZN263'!G55,'KZN265'!G55,'KZN266'!G55,'KZN271'!G55,'KZN272'!G55,'KZN275'!G55,'KZN276'!G55,'KZN281'!G55,'KZN282'!G55,'KZN284'!G55,'KZN285'!G55,'KZN286'!G55,'KZN291'!G55,'KZN292'!G55,'KZN293'!G55,'KZN294'!G55,'KZN433'!G55,'KZN434'!G55,'KZN435'!G55,'KZN436'!G55)</f>
        <v>0</v>
      </c>
      <c r="H55" s="38">
        <f>SUM('DC21'!H55,'DC22'!H55,'DC23'!H55,'DC24'!H55,'DC25'!H55,'DC26'!H55,'DC27'!H55,'DC28'!H55,'DC29'!H55,'DC43'!H55,ETH!H55,'KZN212'!H55,'KZN213'!H55,'KZN214'!H55,'KZN216'!H55,'KZN221'!H55,'KZN222'!H55,'KZN223'!H55,'KZN224'!H55,'KZN225'!H55,'KZN226'!H55,'KZN227'!H55,'KZN235'!H55,'KZN237'!H55,'KZN238'!H55,'KZN241'!H55,'KZN242'!H55,'KZN244'!H55,'KZN245'!H55,'KZN252'!H55,'KZN253'!H55,'KZN254'!H55,'KZN261'!H55,'KZN262'!H55,'KZN263'!H55,'KZN265'!H55,'KZN266'!H55,'KZN271'!H55,'KZN272'!H55,'KZN275'!H55,'KZN276'!H55,'KZN281'!H55,'KZN282'!H55,'KZN284'!H55,'KZN285'!H55,'KZN286'!H55,'KZN291'!H55,'KZN292'!H55,'KZN293'!H55,'KZN294'!H55,'KZN433'!H55,'KZN434'!H55,'KZN435'!H55,'KZN436'!H55)</f>
        <v>0</v>
      </c>
    </row>
    <row r="56" spans="5:8" x14ac:dyDescent="0.25">
      <c r="E56" s="4" t="s">
        <v>161</v>
      </c>
      <c r="F56" s="36">
        <f>SUM('DC21'!F56,'DC22'!F56,'DC23'!F56,'DC24'!F56,'DC25'!F56,'DC26'!F56,'DC27'!F56,'DC28'!F56,'DC29'!F56,'DC43'!F56,ETH!F56,'KZN212'!F56,'KZN213'!F56,'KZN214'!F56,'KZN216'!F56,'KZN221'!F56,'KZN222'!F56,'KZN223'!F56,'KZN224'!F56,'KZN225'!F56,'KZN226'!F56,'KZN227'!F56,'KZN235'!F56,'KZN237'!F56,'KZN238'!F56,'KZN241'!F56,'KZN242'!F56,'KZN244'!F56,'KZN245'!F56,'KZN252'!F56,'KZN253'!F56,'KZN254'!F56,'KZN261'!F56,'KZN262'!F56,'KZN263'!F56,'KZN265'!F56,'KZN266'!F56,'KZN271'!F56,'KZN272'!F56,'KZN275'!F56,'KZN276'!F56,'KZN281'!F56,'KZN282'!F56,'KZN284'!F56,'KZN285'!F56,'KZN286'!F56,'KZN291'!F56,'KZN292'!F56,'KZN293'!F56,'KZN294'!F56,'KZN433'!F56,'KZN434'!F56,'KZN435'!F56,'KZN436'!F56)</f>
        <v>5000000</v>
      </c>
      <c r="G56" s="37">
        <f>SUM('DC21'!G56,'DC22'!G56,'DC23'!G56,'DC24'!G56,'DC25'!G56,'DC26'!G56,'DC27'!G56,'DC28'!G56,'DC29'!G56,'DC43'!G56,ETH!G56,'KZN212'!G56,'KZN213'!G56,'KZN214'!G56,'KZN216'!G56,'KZN221'!G56,'KZN222'!G56,'KZN223'!G56,'KZN224'!G56,'KZN225'!G56,'KZN226'!G56,'KZN227'!G56,'KZN235'!G56,'KZN237'!G56,'KZN238'!G56,'KZN241'!G56,'KZN242'!G56,'KZN244'!G56,'KZN245'!G56,'KZN252'!G56,'KZN253'!G56,'KZN254'!G56,'KZN261'!G56,'KZN262'!G56,'KZN263'!G56,'KZN265'!G56,'KZN266'!G56,'KZN271'!G56,'KZN272'!G56,'KZN275'!G56,'KZN276'!G56,'KZN281'!G56,'KZN282'!G56,'KZN284'!G56,'KZN285'!G56,'KZN286'!G56,'KZN291'!G56,'KZN292'!G56,'KZN293'!G56,'KZN294'!G56,'KZN433'!G56,'KZN434'!G56,'KZN435'!G56,'KZN436'!G56)</f>
        <v>6500000</v>
      </c>
      <c r="H56" s="38">
        <f>SUM('DC21'!H56,'DC22'!H56,'DC23'!H56,'DC24'!H56,'DC25'!H56,'DC26'!H56,'DC27'!H56,'DC28'!H56,'DC29'!H56,'DC43'!H56,ETH!H56,'KZN212'!H56,'KZN213'!H56,'KZN214'!H56,'KZN216'!H56,'KZN221'!H56,'KZN222'!H56,'KZN223'!H56,'KZN224'!H56,'KZN225'!H56,'KZN226'!H56,'KZN227'!H56,'KZN235'!H56,'KZN237'!H56,'KZN238'!H56,'KZN241'!H56,'KZN242'!H56,'KZN244'!H56,'KZN245'!H56,'KZN252'!H56,'KZN253'!H56,'KZN254'!H56,'KZN261'!H56,'KZN262'!H56,'KZN263'!H56,'KZN265'!H56,'KZN266'!H56,'KZN271'!H56,'KZN272'!H56,'KZN275'!H56,'KZN276'!H56,'KZN281'!H56,'KZN282'!H56,'KZN284'!H56,'KZN285'!H56,'KZN286'!H56,'KZN291'!H56,'KZN292'!H56,'KZN293'!H56,'KZN294'!H56,'KZN433'!H56,'KZN434'!H56,'KZN435'!H56,'KZN436'!H56)</f>
        <v>10000000</v>
      </c>
    </row>
    <row r="57" spans="5:8" x14ac:dyDescent="0.25">
      <c r="E57" s="4" t="s">
        <v>162</v>
      </c>
      <c r="F57" s="36">
        <f>SUM('DC21'!F57,'DC22'!F57,'DC23'!F57,'DC24'!F57,'DC25'!F57,'DC26'!F57,'DC27'!F57,'DC28'!F57,'DC29'!F57,'DC43'!F57,ETH!F57,'KZN212'!F57,'KZN213'!F57,'KZN214'!F57,'KZN216'!F57,'KZN221'!F57,'KZN222'!F57,'KZN223'!F57,'KZN224'!F57,'KZN225'!F57,'KZN226'!F57,'KZN227'!F57,'KZN235'!F57,'KZN237'!F57,'KZN238'!F57,'KZN241'!F57,'KZN242'!F57,'KZN244'!F57,'KZN245'!F57,'KZN252'!F57,'KZN253'!F57,'KZN254'!F57,'KZN261'!F57,'KZN262'!F57,'KZN263'!F57,'KZN265'!F57,'KZN266'!F57,'KZN271'!F57,'KZN272'!F57,'KZN275'!F57,'KZN276'!F57,'KZN281'!F57,'KZN282'!F57,'KZN284'!F57,'KZN285'!F57,'KZN286'!F57,'KZN291'!F57,'KZN292'!F57,'KZN293'!F57,'KZN294'!F57,'KZN433'!F57,'KZN434'!F57,'KZN435'!F57,'KZN436'!F57)</f>
        <v>500000</v>
      </c>
      <c r="G57" s="37">
        <f>SUM('DC21'!G57,'DC22'!G57,'DC23'!G57,'DC24'!G57,'DC25'!G57,'DC26'!G57,'DC27'!G57,'DC28'!G57,'DC29'!G57,'DC43'!G57,ETH!G57,'KZN212'!G57,'KZN213'!G57,'KZN214'!G57,'KZN216'!G57,'KZN221'!G57,'KZN222'!G57,'KZN223'!G57,'KZN224'!G57,'KZN225'!G57,'KZN226'!G57,'KZN227'!G57,'KZN235'!G57,'KZN237'!G57,'KZN238'!G57,'KZN241'!G57,'KZN242'!G57,'KZN244'!G57,'KZN245'!G57,'KZN252'!G57,'KZN253'!G57,'KZN254'!G57,'KZN261'!G57,'KZN262'!G57,'KZN263'!G57,'KZN265'!G57,'KZN266'!G57,'KZN271'!G57,'KZN272'!G57,'KZN275'!G57,'KZN276'!G57,'KZN281'!G57,'KZN282'!G57,'KZN284'!G57,'KZN285'!G57,'KZN286'!G57,'KZN291'!G57,'KZN292'!G57,'KZN293'!G57,'KZN294'!G57,'KZN433'!G57,'KZN434'!G57,'KZN435'!G57,'KZN436'!G57)</f>
        <v>600000</v>
      </c>
      <c r="H57" s="38">
        <f>SUM('DC21'!H57,'DC22'!H57,'DC23'!H57,'DC24'!H57,'DC25'!H57,'DC26'!H57,'DC27'!H57,'DC28'!H57,'DC29'!H57,'DC43'!H57,ETH!H57,'KZN212'!H57,'KZN213'!H57,'KZN214'!H57,'KZN216'!H57,'KZN221'!H57,'KZN222'!H57,'KZN223'!H57,'KZN224'!H57,'KZN225'!H57,'KZN226'!H57,'KZN227'!H57,'KZN235'!H57,'KZN237'!H57,'KZN238'!H57,'KZN241'!H57,'KZN242'!H57,'KZN244'!H57,'KZN245'!H57,'KZN252'!H57,'KZN253'!H57,'KZN254'!H57,'KZN261'!H57,'KZN262'!H57,'KZN263'!H57,'KZN265'!H57,'KZN266'!H57,'KZN271'!H57,'KZN272'!H57,'KZN275'!H57,'KZN276'!H57,'KZN281'!H57,'KZN282'!H57,'KZN284'!H57,'KZN285'!H57,'KZN286'!H57,'KZN291'!H57,'KZN292'!H57,'KZN293'!H57,'KZN294'!H57,'KZN433'!H57,'KZN434'!H57,'KZN435'!H57,'KZN436'!H57)</f>
        <v>800000</v>
      </c>
    </row>
    <row r="58" spans="5:8" x14ac:dyDescent="0.25">
      <c r="E58" s="4" t="s">
        <v>167</v>
      </c>
      <c r="F58" s="51">
        <f>SUM('DC21'!F58,'DC22'!F58,'DC23'!F58,'DC24'!F58,'DC25'!F58,'DC26'!F58,'DC27'!F58,'DC28'!F58,'DC29'!F58,'DC43'!F58,ETH!F58,'KZN212'!F58,'KZN213'!F58,'KZN214'!F58,'KZN216'!F58,'KZN221'!F58,'KZN222'!F58,'KZN223'!F58,'KZN224'!F58,'KZN225'!F58,'KZN226'!F58,'KZN227'!F58,'KZN235'!F58,'KZN237'!F58,'KZN238'!F58,'KZN241'!F58,'KZN242'!F58,'KZN244'!F58,'KZN245'!F58,'KZN252'!F58,'KZN253'!F58,'KZN254'!F58,'KZN261'!F58,'KZN262'!F58,'KZN263'!F58,'KZN265'!F58,'KZN266'!F58,'KZN271'!F58,'KZN272'!F58,'KZN275'!F58,'KZN276'!F58,'KZN281'!F58,'KZN282'!F58,'KZN284'!F58,'KZN285'!F58,'KZN286'!F58,'KZN291'!F58,'KZN292'!F58,'KZN293'!F58,'KZN294'!F58,'KZN433'!F58,'KZN434'!F58,'KZN435'!F58,'KZN436'!F58)+2000000</f>
        <v>2000000</v>
      </c>
      <c r="G58" s="37">
        <f>SUM('DC21'!G58,'DC22'!G58,'DC23'!G58,'DC24'!G58,'DC25'!G58,'DC26'!G58,'DC27'!G58,'DC28'!G58,'DC29'!G58,'DC43'!G58,ETH!G58,'KZN212'!G58,'KZN213'!G58,'KZN214'!G58,'KZN216'!G58,'KZN221'!G58,'KZN222'!G58,'KZN223'!G58,'KZN224'!G58,'KZN225'!G58,'KZN226'!G58,'KZN227'!G58,'KZN235'!G58,'KZN237'!G58,'KZN238'!G58,'KZN241'!G58,'KZN242'!G58,'KZN244'!G58,'KZN245'!G58,'KZN252'!G58,'KZN253'!G58,'KZN254'!G58,'KZN261'!G58,'KZN262'!G58,'KZN263'!G58,'KZN265'!G58,'KZN266'!G58,'KZN271'!G58,'KZN272'!G58,'KZN275'!G58,'KZN276'!G58,'KZN281'!G58,'KZN282'!G58,'KZN284'!G58,'KZN285'!G58,'KZN286'!G58,'KZN291'!G58,'KZN292'!G58,'KZN293'!G58,'KZN294'!G58,'KZN433'!G58,'KZN434'!G58,'KZN435'!G58,'KZN436'!G58)</f>
        <v>0</v>
      </c>
      <c r="H58" s="38">
        <f>SUM('DC21'!H58,'DC22'!H58,'DC23'!H58,'DC24'!H58,'DC25'!H58,'DC26'!H58,'DC27'!H58,'DC28'!H58,'DC29'!H58,'DC43'!H58,ETH!H58,'KZN212'!H58,'KZN213'!H58,'KZN214'!H58,'KZN216'!H58,'KZN221'!H58,'KZN222'!H58,'KZN223'!H58,'KZN224'!H58,'KZN225'!H58,'KZN226'!H58,'KZN227'!H58,'KZN235'!H58,'KZN237'!H58,'KZN238'!H58,'KZN241'!H58,'KZN242'!H58,'KZN244'!H58,'KZN245'!H58,'KZN252'!H58,'KZN253'!H58,'KZN254'!H58,'KZN261'!H58,'KZN262'!H58,'KZN263'!H58,'KZN265'!H58,'KZN266'!H58,'KZN271'!H58,'KZN272'!H58,'KZN275'!H58,'KZN276'!H58,'KZN281'!H58,'KZN282'!H58,'KZN284'!H58,'KZN285'!H58,'KZN286'!H58,'KZN291'!H58,'KZN292'!H58,'KZN293'!H58,'KZN294'!H58,'KZN433'!H58,'KZN434'!H58,'KZN435'!H58,'KZN436'!H58)</f>
        <v>0</v>
      </c>
    </row>
    <row r="59" spans="5:8" x14ac:dyDescent="0.25">
      <c r="E59" s="4" t="s">
        <v>168</v>
      </c>
      <c r="F59" s="55">
        <f>SUM('DC21'!F59,'DC22'!F59,'DC23'!F59,'DC24'!F59,'DC25'!F59,'DC26'!F59,'DC27'!F59,'DC28'!F59,'DC29'!F59,'DC43'!F59,ETH!F59,'KZN212'!F59,'KZN213'!F59,'KZN214'!F59,'KZN216'!F59,'KZN221'!F59,'KZN222'!F59,'KZN223'!F59,'KZN224'!F59,'KZN225'!F59,'KZN226'!F59,'KZN227'!F59,'KZN235'!F59,'KZN237'!F59,'KZN238'!F59,'KZN241'!F59,'KZN242'!F59,'KZN244'!F59,'KZN245'!F59,'KZN252'!F59,'KZN253'!F59,'KZN254'!F59,'KZN261'!F59,'KZN262'!F59,'KZN263'!F59,'KZN265'!F59,'KZN266'!F59,'KZN271'!F59,'KZN272'!F59,'KZN275'!F59,'KZN276'!F59,'KZN281'!F59,'KZN282'!F59,'KZN284'!F59,'KZN285'!F59,'KZN286'!F59,'KZN291'!F59,'KZN292'!F59,'KZN293'!F59,'KZN294'!F59,'KZN433'!F59,'KZN434'!F59,'KZN435'!F59,'KZN436'!F59)+1300000</f>
        <v>1300000</v>
      </c>
      <c r="G59" s="39">
        <f>SUM('DC21'!G59,'DC22'!G59,'DC23'!G59,'DC24'!G59,'DC25'!G59,'DC26'!G59,'DC27'!G59,'DC28'!G59,'DC29'!G59,'DC43'!G59,ETH!G59,'KZN212'!G59,'KZN213'!G59,'KZN214'!G59,'KZN216'!G59,'KZN221'!G59,'KZN222'!G59,'KZN223'!G59,'KZN224'!G59,'KZN225'!G59,'KZN226'!G59,'KZN227'!G59,'KZN235'!G59,'KZN237'!G59,'KZN238'!G59,'KZN241'!G59,'KZN242'!G59,'KZN244'!G59,'KZN245'!G59,'KZN252'!G59,'KZN253'!G59,'KZN254'!G59,'KZN261'!G59,'KZN262'!G59,'KZN263'!G59,'KZN265'!G59,'KZN266'!G59,'KZN271'!G59,'KZN272'!G59,'KZN275'!G59,'KZN276'!G59,'KZN281'!G59,'KZN282'!G59,'KZN284'!G59,'KZN285'!G59,'KZN286'!G59,'KZN291'!G59,'KZN292'!G59,'KZN293'!G59,'KZN294'!G59,'KZN433'!G59,'KZN434'!G59,'KZN435'!G59,'KZN436'!G59)</f>
        <v>0</v>
      </c>
      <c r="H59" s="40">
        <f>SUM('DC21'!H59,'DC22'!H59,'DC23'!H59,'DC24'!H59,'DC25'!H59,'DC26'!H59,'DC27'!H59,'DC28'!H59,'DC29'!H59,'DC43'!H59,ETH!H59,'KZN212'!H59,'KZN213'!H59,'KZN214'!H59,'KZN216'!H59,'KZN221'!H59,'KZN222'!H59,'KZN223'!H59,'KZN224'!H59,'KZN225'!H59,'KZN226'!H59,'KZN227'!H59,'KZN235'!H59,'KZN237'!H59,'KZN238'!H59,'KZN241'!H59,'KZN242'!H59,'KZN244'!H59,'KZN245'!H59,'KZN252'!H59,'KZN253'!H59,'KZN254'!H59,'KZN261'!H59,'KZN262'!H59,'KZN263'!H59,'KZN265'!H59,'KZN266'!H59,'KZN271'!H59,'KZN272'!H59,'KZN275'!H59,'KZN276'!H59,'KZN281'!H59,'KZN282'!H59,'KZN284'!H59,'KZN285'!H59,'KZN286'!H59,'KZN291'!H59,'KZN292'!H59,'KZN293'!H59,'KZN294'!H59,'KZN433'!H59,'KZN434'!H59,'KZN435'!H59,'KZN436'!H59)</f>
        <v>0</v>
      </c>
    </row>
    <row r="60" spans="5:8" x14ac:dyDescent="0.25">
      <c r="E60" s="4"/>
      <c r="F60" s="3"/>
      <c r="G60" s="3"/>
      <c r="H60" s="3"/>
    </row>
    <row r="61" spans="5:8" x14ac:dyDescent="0.25">
      <c r="E61" s="2" t="s">
        <v>150</v>
      </c>
      <c r="F61" s="3">
        <f>SUM(F62:F65)</f>
        <v>1131249000</v>
      </c>
      <c r="G61" s="3">
        <f t="shared" ref="G61:H61" si="0">SUM(G62:G65)</f>
        <v>1040222000</v>
      </c>
      <c r="H61" s="3">
        <f t="shared" si="0"/>
        <v>1067459000</v>
      </c>
    </row>
    <row r="62" spans="5:8" x14ac:dyDescent="0.25">
      <c r="E62" s="4" t="s">
        <v>151</v>
      </c>
      <c r="F62" s="5">
        <f>SUM('DC21'!F62,'DC22'!F62,'DC23'!F62,'DC24'!F62,'DC25'!F62,'DC26'!F62,'DC27'!F62,'DC28'!F62,'DC29'!F62,'DC43'!F62,ETH!F62,'KZN212'!F62,'KZN213'!F62,'KZN214'!F62,'KZN216'!F62,'KZN221'!F62,'KZN222'!F62,'KZN223'!F62,'KZN224'!F62,'KZN225'!F62,'KZN226'!F62,'KZN227'!F62,'KZN235'!F62,'KZN237'!F62,'KZN238'!F62,'KZN241'!F62,'KZN242'!F62,'KZN244'!F62,'KZN245'!F62,'KZN252'!F62,'KZN253'!F62,'KZN254'!F62,'KZN261'!F62,'KZN262'!F62,'KZN263'!F62,'KZN265'!F62,'KZN266'!F62,'KZN271'!F62,'KZN272'!F62,'KZN275'!F62,'KZN276'!F62,'KZN281'!F62,'KZN282'!F62,'KZN284'!F62,'KZN285'!F62,'KZN286'!F62,'KZN291'!F62,'KZN292'!F62,'KZN293'!F62,'KZN294'!F62,'KZN433'!F62,'KZN434'!F62,'KZN435'!F62,'KZN436'!F62)</f>
        <v>48591000</v>
      </c>
      <c r="G62" s="6">
        <f>SUM('DC21'!G62,'DC22'!G62,'DC23'!G62,'DC24'!G62,'DC25'!G62,'DC26'!G62,'DC27'!G62,'DC28'!G62,'DC29'!G62,'DC43'!G62,ETH!G62,'KZN212'!G62,'KZN213'!G62,'KZN214'!G62,'KZN216'!G62,'KZN221'!G62,'KZN222'!G62,'KZN223'!G62,'KZN224'!G62,'KZN225'!G62,'KZN226'!G62,'KZN227'!G62,'KZN235'!G62,'KZN237'!G62,'KZN238'!G62,'KZN241'!G62,'KZN242'!G62,'KZN244'!G62,'KZN245'!G62,'KZN252'!G62,'KZN253'!G62,'KZN254'!G62,'KZN261'!G62,'KZN262'!G62,'KZN263'!G62,'KZN265'!G62,'KZN266'!G62,'KZN271'!G62,'KZN272'!G62,'KZN275'!G62,'KZN276'!G62,'KZN281'!G62,'KZN282'!G62,'KZN284'!G62,'KZN285'!G62,'KZN286'!G62,'KZN291'!G62,'KZN292'!G62,'KZN293'!G62,'KZN294'!G62,'KZN433'!G62,'KZN434'!G62,'KZN435'!G62,'KZN436'!G62)</f>
        <v>45864000</v>
      </c>
      <c r="H62" s="7">
        <f>SUM('DC21'!H62,'DC22'!H62,'DC23'!H62,'DC24'!H62,'DC25'!H62,'DC26'!H62,'DC27'!H62,'DC28'!H62,'DC29'!H62,'DC43'!H62,ETH!H62,'KZN212'!H62,'KZN213'!H62,'KZN214'!H62,'KZN216'!H62,'KZN221'!H62,'KZN222'!H62,'KZN223'!H62,'KZN224'!H62,'KZN225'!H62,'KZN226'!H62,'KZN227'!H62,'KZN235'!H62,'KZN237'!H62,'KZN238'!H62,'KZN241'!H62,'KZN242'!H62,'KZN244'!H62,'KZN245'!H62,'KZN252'!H62,'KZN253'!H62,'KZN254'!H62,'KZN261'!H62,'KZN262'!H62,'KZN263'!H62,'KZN265'!H62,'KZN266'!H62,'KZN271'!H62,'KZN272'!H62,'KZN275'!H62,'KZN276'!H62,'KZN281'!H62,'KZN282'!H62,'KZN284'!H62,'KZN285'!H62,'KZN286'!H62,'KZN291'!H62,'KZN292'!H62,'KZN293'!H62,'KZN294'!H62,'KZN433'!H62,'KZN434'!H62,'KZN435'!H62,'KZN436'!H62)</f>
        <v>45864000</v>
      </c>
    </row>
    <row r="63" spans="5:8" x14ac:dyDescent="0.25">
      <c r="E63" s="4" t="s">
        <v>152</v>
      </c>
      <c r="F63" s="8">
        <f>SUM('DC21'!F63,'DC22'!F63,'DC23'!F63,'DC24'!F63,'DC25'!F63,'DC26'!F63,'DC27'!F63,'DC28'!F63,'DC29'!F63,'DC43'!F63,ETH!F63,'KZN212'!F63,'KZN213'!F63,'KZN214'!F63,'KZN216'!F63,'KZN221'!F63,'KZN222'!F63,'KZN223'!F63,'KZN224'!F63,'KZN225'!F63,'KZN226'!F63,'KZN227'!F63,'KZN235'!F63,'KZN237'!F63,'KZN238'!F63,'KZN241'!F63,'KZN242'!F63,'KZN244'!F63,'KZN245'!F63,'KZN252'!F63,'KZN253'!F63,'KZN254'!F63,'KZN261'!F63,'KZN262'!F63,'KZN263'!F63,'KZN265'!F63,'KZN266'!F63,'KZN271'!F63,'KZN272'!F63,'KZN275'!F63,'KZN276'!F63,'KZN281'!F63,'KZN282'!F63,'KZN284'!F63,'KZN285'!F63,'KZN286'!F63,'KZN291'!F63,'KZN292'!F63,'KZN293'!F63,'KZN294'!F63,'KZN433'!F63,'KZN434'!F63,'KZN435'!F63,'KZN436'!F63)</f>
        <v>20000000</v>
      </c>
      <c r="G63" s="9">
        <f>SUM('DC21'!G63,'DC22'!G63,'DC23'!G63,'DC24'!G63,'DC25'!G63,'DC26'!G63,'DC27'!G63,'DC28'!G63,'DC29'!G63,'DC43'!G63,ETH!G63,'KZN212'!G63,'KZN213'!G63,'KZN214'!G63,'KZN216'!G63,'KZN221'!G63,'KZN222'!G63,'KZN223'!G63,'KZN224'!G63,'KZN225'!G63,'KZN226'!G63,'KZN227'!G63,'KZN235'!G63,'KZN237'!G63,'KZN238'!G63,'KZN241'!G63,'KZN242'!G63,'KZN244'!G63,'KZN245'!G63,'KZN252'!G63,'KZN253'!G63,'KZN254'!G63,'KZN261'!G63,'KZN262'!G63,'KZN263'!G63,'KZN265'!G63,'KZN266'!G63,'KZN271'!G63,'KZN272'!G63,'KZN275'!G63,'KZN276'!G63,'KZN281'!G63,'KZN282'!G63,'KZN284'!G63,'KZN285'!G63,'KZN286'!G63,'KZN291'!G63,'KZN292'!G63,'KZN293'!G63,'KZN294'!G63,'KZN433'!G63,'KZN434'!G63,'KZN435'!G63,'KZN436'!G63)</f>
        <v>40000000</v>
      </c>
      <c r="H63" s="10">
        <f>SUM('DC21'!H63,'DC22'!H63,'DC23'!H63,'DC24'!H63,'DC25'!H63,'DC26'!H63,'DC27'!H63,'DC28'!H63,'DC29'!H63,'DC43'!H63,ETH!H63,'KZN212'!H63,'KZN213'!H63,'KZN214'!H63,'KZN216'!H63,'KZN221'!H63,'KZN222'!H63,'KZN223'!H63,'KZN224'!H63,'KZN225'!H63,'KZN226'!H63,'KZN227'!H63,'KZN235'!H63,'KZN237'!H63,'KZN238'!H63,'KZN241'!H63,'KZN242'!H63,'KZN244'!H63,'KZN245'!H63,'KZN252'!H63,'KZN253'!H63,'KZN254'!H63,'KZN261'!H63,'KZN262'!H63,'KZN263'!H63,'KZN265'!H63,'KZN266'!H63,'KZN271'!H63,'KZN272'!H63,'KZN275'!H63,'KZN276'!H63,'KZN281'!H63,'KZN282'!H63,'KZN284'!H63,'KZN285'!H63,'KZN286'!H63,'KZN291'!H63,'KZN292'!H63,'KZN293'!H63,'KZN294'!H63,'KZN433'!H63,'KZN434'!H63,'KZN435'!H63,'KZN436'!H63)</f>
        <v>40000000</v>
      </c>
    </row>
    <row r="64" spans="5:8" x14ac:dyDescent="0.25">
      <c r="E64" s="4" t="s">
        <v>153</v>
      </c>
      <c r="F64" s="8">
        <f>SUM('DC21'!F64,'DC22'!F64,'DC23'!F64,'DC24'!F64,'DC25'!F64,'DC26'!F64,'DC27'!F64,'DC28'!F64,'DC29'!F64,'DC43'!F64,ETH!F64,'KZN212'!F64,'KZN213'!F64,'KZN214'!F64,'KZN216'!F64,'KZN221'!F64,'KZN222'!F64,'KZN223'!F64,'KZN224'!F64,'KZN225'!F64,'KZN226'!F64,'KZN227'!F64,'KZN235'!F64,'KZN237'!F64,'KZN238'!F64,'KZN241'!F64,'KZN242'!F64,'KZN244'!F64,'KZN245'!F64,'KZN252'!F64,'KZN253'!F64,'KZN254'!F64,'KZN261'!F64,'KZN262'!F64,'KZN263'!F64,'KZN265'!F64,'KZN266'!F64,'KZN271'!F64,'KZN272'!F64,'KZN275'!F64,'KZN276'!F64,'KZN281'!F64,'KZN282'!F64,'KZN284'!F64,'KZN285'!F64,'KZN286'!F64,'KZN291'!F64,'KZN292'!F64,'KZN293'!F64,'KZN294'!F64,'KZN433'!F64,'KZN434'!F64,'KZN435'!F64,'KZN436'!F64)</f>
        <v>726386000</v>
      </c>
      <c r="G64" s="9">
        <f>SUM('DC21'!G64,'DC22'!G64,'DC23'!G64,'DC24'!G64,'DC25'!G64,'DC26'!G64,'DC27'!G64,'DC28'!G64,'DC29'!G64,'DC43'!G64,ETH!G64,'KZN212'!G64,'KZN213'!G64,'KZN214'!G64,'KZN216'!G64,'KZN221'!G64,'KZN222'!G64,'KZN223'!G64,'KZN224'!G64,'KZN225'!G64,'KZN226'!G64,'KZN227'!G64,'KZN235'!G64,'KZN237'!G64,'KZN238'!G64,'KZN241'!G64,'KZN242'!G64,'KZN244'!G64,'KZN245'!G64,'KZN252'!G64,'KZN253'!G64,'KZN254'!G64,'KZN261'!G64,'KZN262'!G64,'KZN263'!G64,'KZN265'!G64,'KZN266'!G64,'KZN271'!G64,'KZN272'!G64,'KZN275'!G64,'KZN276'!G64,'KZN281'!G64,'KZN282'!G64,'KZN284'!G64,'KZN285'!G64,'KZN286'!G64,'KZN291'!G64,'KZN292'!G64,'KZN293'!G64,'KZN294'!G64,'KZN433'!G64,'KZN434'!G64,'KZN435'!G64,'KZN436'!G64)</f>
        <v>831066000</v>
      </c>
      <c r="H64" s="10">
        <f>SUM('DC21'!H64,'DC22'!H64,'DC23'!H64,'DC24'!H64,'DC25'!H64,'DC26'!H64,'DC27'!H64,'DC28'!H64,'DC29'!H64,'DC43'!H64,ETH!H64,'KZN212'!H64,'KZN213'!H64,'KZN214'!H64,'KZN216'!H64,'KZN221'!H64,'KZN222'!H64,'KZN223'!H64,'KZN224'!H64,'KZN225'!H64,'KZN226'!H64,'KZN227'!H64,'KZN235'!H64,'KZN237'!H64,'KZN238'!H64,'KZN241'!H64,'KZN242'!H64,'KZN244'!H64,'KZN245'!H64,'KZN252'!H64,'KZN253'!H64,'KZN254'!H64,'KZN261'!H64,'KZN262'!H64,'KZN263'!H64,'KZN265'!H64,'KZN266'!H64,'KZN271'!H64,'KZN272'!H64,'KZN275'!H64,'KZN276'!H64,'KZN281'!H64,'KZN282'!H64,'KZN284'!H64,'KZN285'!H64,'KZN286'!H64,'KZN291'!H64,'KZN292'!H64,'KZN293'!H64,'KZN294'!H64,'KZN433'!H64,'KZN434'!H64,'KZN435'!H64,'KZN436'!H64)</f>
        <v>855069000</v>
      </c>
    </row>
    <row r="65" spans="5:8" x14ac:dyDescent="0.25">
      <c r="E65" s="4" t="s">
        <v>154</v>
      </c>
      <c r="F65" s="11">
        <f>SUM('DC21'!F65,'DC22'!F65,'DC23'!F65,'DC24'!F65,'DC25'!F65,'DC26'!F65,'DC27'!F65,'DC28'!F65,'DC29'!F65,'DC43'!F65,ETH!F65,'KZN212'!F65,'KZN213'!F65,'KZN214'!F65,'KZN216'!F65,'KZN221'!F65,'KZN222'!F65,'KZN223'!F65,'KZN224'!F65,'KZN225'!F65,'KZN226'!F65,'KZN227'!F65,'KZN235'!F65,'KZN237'!F65,'KZN238'!F65,'KZN241'!F65,'KZN242'!F65,'KZN244'!F65,'KZN245'!F65,'KZN252'!F65,'KZN253'!F65,'KZN254'!F65,'KZN261'!F65,'KZN262'!F65,'KZN263'!F65,'KZN265'!F65,'KZN266'!F65,'KZN271'!F65,'KZN272'!F65,'KZN275'!F65,'KZN276'!F65,'KZN281'!F65,'KZN282'!F65,'KZN284'!F65,'KZN285'!F65,'KZN286'!F65,'KZN291'!F65,'KZN292'!F65,'KZN293'!F65,'KZN294'!F65,'KZN433'!F65,'KZN434'!F65,'KZN435'!F65,'KZN436'!F65)</f>
        <v>336272000</v>
      </c>
      <c r="G65" s="12">
        <f>SUM('DC21'!G65,'DC22'!G65,'DC23'!G65,'DC24'!G65,'DC25'!G65,'DC26'!G65,'DC27'!G65,'DC28'!G65,'DC29'!G65,'DC43'!G65,ETH!G65,'KZN212'!G65,'KZN213'!G65,'KZN214'!G65,'KZN216'!G65,'KZN221'!G65,'KZN222'!G65,'KZN223'!G65,'KZN224'!G65,'KZN225'!G65,'KZN226'!G65,'KZN227'!G65,'KZN235'!G65,'KZN237'!G65,'KZN238'!G65,'KZN241'!G65,'KZN242'!G65,'KZN244'!G65,'KZN245'!G65,'KZN252'!G65,'KZN253'!G65,'KZN254'!G65,'KZN261'!G65,'KZN262'!G65,'KZN263'!G65,'KZN265'!G65,'KZN266'!G65,'KZN271'!G65,'KZN272'!G65,'KZN275'!G65,'KZN276'!G65,'KZN281'!G65,'KZN282'!G65,'KZN284'!G65,'KZN285'!G65,'KZN286'!G65,'KZN291'!G65,'KZN292'!G65,'KZN293'!G65,'KZN294'!G65,'KZN433'!G65,'KZN434'!G65,'KZN435'!G65,'KZN436'!G65)</f>
        <v>123292000</v>
      </c>
      <c r="H65" s="13">
        <f>SUM('DC21'!H65,'DC22'!H65,'DC23'!H65,'DC24'!H65,'DC25'!H65,'DC26'!H65,'DC27'!H65,'DC28'!H65,'DC29'!H65,'DC43'!H65,ETH!H65,'KZN212'!H65,'KZN213'!H65,'KZN214'!H65,'KZN216'!H65,'KZN221'!H65,'KZN222'!H65,'KZN223'!H65,'KZN224'!H65,'KZN225'!H65,'KZN226'!H65,'KZN227'!H65,'KZN235'!H65,'KZN237'!H65,'KZN238'!H65,'KZN241'!H65,'KZN242'!H65,'KZN244'!H65,'KZN245'!H65,'KZN252'!H65,'KZN253'!H65,'KZN254'!H65,'KZN261'!H65,'KZN262'!H65,'KZN263'!H65,'KZN265'!H65,'KZN266'!H65,'KZN271'!H65,'KZN272'!H65,'KZN275'!H65,'KZN276'!H65,'KZN281'!H65,'KZN282'!H65,'KZN284'!H65,'KZN285'!H65,'KZN286'!H65,'KZN291'!H65,'KZN292'!H65,'KZN293'!H65,'KZN294'!H65,'KZN433'!H65,'KZN434'!H65,'KZN435'!H65,'KZN436'!H65)</f>
        <v>126526000</v>
      </c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388619000</v>
      </c>
      <c r="G67" s="3">
        <f>SUM(G68:G73)</f>
        <v>382204000</v>
      </c>
      <c r="H67" s="3">
        <f>SUM(H68:H73)</f>
        <v>397141000</v>
      </c>
    </row>
    <row r="68" spans="5:8" x14ac:dyDescent="0.25">
      <c r="E68" s="4" t="s">
        <v>160</v>
      </c>
      <c r="F68" s="5">
        <f>SUM('DC21'!F68,'DC22'!F68,'DC23'!F68,'DC24'!F68,'DC25'!F68,'DC26'!F68,'DC27'!F68,'DC28'!F68,'DC29'!F68,'DC43'!F68,ETH!F68,'KZN212'!F68,'KZN213'!F68,'KZN214'!F68,'KZN216'!F68,'KZN221'!F68,'KZN222'!F68,'KZN223'!F68,'KZN224'!F68,'KZN225'!F68,'KZN226'!F68,'KZN227'!F68,'KZN235'!F68,'KZN237'!F68,'KZN238'!F68,'KZN241'!F68,'KZN242'!F68,'KZN244'!F68,'KZN245'!F68,'KZN252'!F68,'KZN253'!F68,'KZN254'!F68,'KZN261'!F68,'KZN262'!F68,'KZN263'!F68,'KZN265'!F68,'KZN266'!F68,'KZN271'!F68,'KZN272'!F68,'KZN275'!F68,'KZN276'!F68,'KZN281'!F68,'KZN282'!F68,'KZN284'!F68,'KZN285'!F68,'KZN286'!F68,'KZN291'!F68,'KZN292'!F68,'KZN293'!F68,'KZN294'!F68,'KZN433'!F68,'KZN434'!F68,'KZN435'!F68,'KZN436'!F68)</f>
        <v>80560000</v>
      </c>
      <c r="G68" s="6">
        <f>SUM('DC21'!G68,'DC22'!G68,'DC23'!G68,'DC24'!G68,'DC25'!G68,'DC26'!G68,'DC27'!G68,'DC28'!G68,'DC29'!G68,'DC43'!G68,ETH!G68,'KZN212'!G68,'KZN213'!G68,'KZN214'!G68,'KZN216'!G68,'KZN221'!G68,'KZN222'!G68,'KZN223'!G68,'KZN224'!G68,'KZN225'!G68,'KZN226'!G68,'KZN227'!G68,'KZN235'!G68,'KZN237'!G68,'KZN238'!G68,'KZN241'!G68,'KZN242'!G68,'KZN244'!G68,'KZN245'!G68,'KZN252'!G68,'KZN253'!G68,'KZN254'!G68,'KZN261'!G68,'KZN262'!G68,'KZN263'!G68,'KZN265'!G68,'KZN266'!G68,'KZN271'!G68,'KZN272'!G68,'KZN275'!G68,'KZN276'!G68,'KZN281'!G68,'KZN282'!G68,'KZN284'!G68,'KZN285'!G68,'KZN286'!G68,'KZN291'!G68,'KZN292'!G68,'KZN293'!G68,'KZN294'!G68,'KZN433'!G68,'KZN434'!G68,'KZN435'!G68,'KZN436'!G68)</f>
        <v>60000000</v>
      </c>
      <c r="H68" s="7">
        <f>SUM('DC21'!H68,'DC22'!H68,'DC23'!H68,'DC24'!H68,'DC25'!H68,'DC26'!H68,'DC27'!H68,'DC28'!H68,'DC29'!H68,'DC43'!H68,ETH!H68,'KZN212'!H68,'KZN213'!H68,'KZN214'!H68,'KZN216'!H68,'KZN221'!H68,'KZN222'!H68,'KZN223'!H68,'KZN224'!H68,'KZN225'!H68,'KZN226'!H68,'KZN227'!H68,'KZN235'!H68,'KZN237'!H68,'KZN238'!H68,'KZN241'!H68,'KZN242'!H68,'KZN244'!H68,'KZN245'!H68,'KZN252'!H68,'KZN253'!H68,'KZN254'!H68,'KZN261'!H68,'KZN262'!H68,'KZN263'!H68,'KZN265'!H68,'KZN266'!H68,'KZN271'!H68,'KZN272'!H68,'KZN275'!H68,'KZN276'!H68,'KZN281'!H68,'KZN282'!H68,'KZN284'!H68,'KZN285'!H68,'KZN286'!H68,'KZN291'!H68,'KZN292'!H68,'KZN293'!H68,'KZN294'!H68,'KZN433'!H68,'KZN434'!H68,'KZN435'!H68,'KZN436'!H68)</f>
        <v>60000000</v>
      </c>
    </row>
    <row r="69" spans="5:8" x14ac:dyDescent="0.25">
      <c r="E69" s="4" t="s">
        <v>163</v>
      </c>
      <c r="F69" s="8">
        <f>SUM('DC21'!F69,'DC22'!F69,'DC23'!F69,'DC24'!F69,'DC25'!F69,'DC26'!F69,'DC27'!F69,'DC28'!F69,'DC29'!F69,'DC43'!F69,ETH!F69,'KZN212'!F69,'KZN213'!F69,'KZN214'!F69,'KZN216'!F69,'KZN221'!F69,'KZN222'!F69,'KZN223'!F69,'KZN224'!F69,'KZN225'!F69,'KZN226'!F69,'KZN227'!F69,'KZN235'!F69,'KZN237'!F69,'KZN238'!F69,'KZN241'!F69,'KZN242'!F69,'KZN244'!F69,'KZN245'!F69,'KZN252'!F69,'KZN253'!F69,'KZN254'!F69,'KZN261'!F69,'KZN262'!F69,'KZN263'!F69,'KZN265'!F69,'KZN266'!F69,'KZN271'!F69,'KZN272'!F69,'KZN275'!F69,'KZN276'!F69,'KZN281'!F69,'KZN282'!F69,'KZN284'!F69,'KZN285'!F69,'KZN286'!F69,'KZN291'!F69,'KZN292'!F69,'KZN293'!F69,'KZN294'!F69,'KZN433'!F69,'KZN434'!F69,'KZN435'!F69,'KZN436'!F69)</f>
        <v>2475000</v>
      </c>
      <c r="G69" s="9">
        <f>SUM('DC21'!G69,'DC22'!G69,'DC23'!G69,'DC24'!G69,'DC25'!G69,'DC26'!G69,'DC27'!G69,'DC28'!G69,'DC29'!G69,'DC43'!G69,ETH!G69,'KZN212'!G69,'KZN213'!G69,'KZN214'!G69,'KZN216'!G69,'KZN221'!G69,'KZN222'!G69,'KZN223'!G69,'KZN224'!G69,'KZN225'!G69,'KZN226'!G69,'KZN227'!G69,'KZN235'!G69,'KZN237'!G69,'KZN238'!G69,'KZN241'!G69,'KZN242'!G69,'KZN244'!G69,'KZN245'!G69,'KZN252'!G69,'KZN253'!G69,'KZN254'!G69,'KZN261'!G69,'KZN262'!G69,'KZN263'!G69,'KZN265'!G69,'KZN266'!G69,'KZN271'!G69,'KZN272'!G69,'KZN275'!G69,'KZN276'!G69,'KZN281'!G69,'KZN282'!G69,'KZN284'!G69,'KZN285'!G69,'KZN286'!G69,'KZN291'!G69,'KZN292'!G69,'KZN293'!G69,'KZN294'!G69,'KZN433'!G69,'KZN434'!G69,'KZN435'!G69,'KZN436'!G69)</f>
        <v>2711000</v>
      </c>
      <c r="H69" s="10">
        <f>SUM('DC21'!H69,'DC22'!H69,'DC23'!H69,'DC24'!H69,'DC25'!H69,'DC26'!H69,'DC27'!H69,'DC28'!H69,'DC29'!H69,'DC43'!H69,ETH!H69,'KZN212'!H69,'KZN213'!H69,'KZN214'!H69,'KZN216'!H69,'KZN221'!H69,'KZN222'!H69,'KZN223'!H69,'KZN224'!H69,'KZN225'!H69,'KZN226'!H69,'KZN227'!H69,'KZN235'!H69,'KZN237'!H69,'KZN238'!H69,'KZN241'!H69,'KZN242'!H69,'KZN244'!H69,'KZN245'!H69,'KZN252'!H69,'KZN253'!H69,'KZN254'!H69,'KZN261'!H69,'KZN262'!H69,'KZN263'!H69,'KZN265'!H69,'KZN266'!H69,'KZN271'!H69,'KZN272'!H69,'KZN275'!H69,'KZN276'!H69,'KZN281'!H69,'KZN282'!H69,'KZN284'!H69,'KZN285'!H69,'KZN286'!H69,'KZN291'!H69,'KZN292'!H69,'KZN293'!H69,'KZN294'!H69,'KZN433'!H69,'KZN434'!H69,'KZN435'!H69,'KZN436'!H69)</f>
        <v>2711000</v>
      </c>
    </row>
    <row r="70" spans="5:8" x14ac:dyDescent="0.25">
      <c r="E70" s="4" t="s">
        <v>156</v>
      </c>
      <c r="F70" s="8">
        <f>SUM('DC21'!F70,'DC22'!F70,'DC23'!F70,'DC24'!F70,'DC25'!F70,'DC26'!F70,'DC27'!F70,'DC28'!F70,'DC29'!F70,'DC43'!F70,ETH!F70,'KZN212'!F70,'KZN213'!F70,'KZN214'!F70,'KZN216'!F70,'KZN221'!F70,'KZN222'!F70,'KZN223'!F70,'KZN224'!F70,'KZN225'!F70,'KZN226'!F70,'KZN227'!F70,'KZN235'!F70,'KZN237'!F70,'KZN238'!F70,'KZN241'!F70,'KZN242'!F70,'KZN244'!F70,'KZN245'!F70,'KZN252'!F70,'KZN253'!F70,'KZN254'!F70,'KZN261'!F70,'KZN262'!F70,'KZN263'!F70,'KZN265'!F70,'KZN266'!F70,'KZN271'!F70,'KZN272'!F70,'KZN275'!F70,'KZN276'!F70,'KZN281'!F70,'KZN282'!F70,'KZN284'!F70,'KZN285'!F70,'KZN286'!F70,'KZN291'!F70,'KZN292'!F70,'KZN293'!F70,'KZN294'!F70,'KZN433'!F70,'KZN434'!F70,'KZN435'!F70,'KZN436'!F70)</f>
        <v>1719000</v>
      </c>
      <c r="G70" s="9">
        <f>SUM('DC21'!G70,'DC22'!G70,'DC23'!G70,'DC24'!G70,'DC25'!G70,'DC26'!G70,'DC27'!G70,'DC28'!G70,'DC29'!G70,'DC43'!G70,ETH!G70,'KZN212'!G70,'KZN213'!G70,'KZN214'!G70,'KZN216'!G70,'KZN221'!G70,'KZN222'!G70,'KZN223'!G70,'KZN224'!G70,'KZN225'!G70,'KZN226'!G70,'KZN227'!G70,'KZN235'!G70,'KZN237'!G70,'KZN238'!G70,'KZN241'!G70,'KZN242'!G70,'KZN244'!G70,'KZN245'!G70,'KZN252'!G70,'KZN253'!G70,'KZN254'!G70,'KZN261'!G70,'KZN262'!G70,'KZN263'!G70,'KZN265'!G70,'KZN266'!G70,'KZN271'!G70,'KZN272'!G70,'KZN275'!G70,'KZN276'!G70,'KZN281'!G70,'KZN282'!G70,'KZN284'!G70,'KZN285'!G70,'KZN286'!G70,'KZN291'!G70,'KZN292'!G70,'KZN293'!G70,'KZN294'!G70,'KZN433'!G70,'KZN434'!G70,'KZN435'!G70,'KZN436'!G70)</f>
        <v>1719000</v>
      </c>
      <c r="H70" s="10">
        <f>SUM('DC21'!H70,'DC22'!H70,'DC23'!H70,'DC24'!H70,'DC25'!H70,'DC26'!H70,'DC27'!H70,'DC28'!H70,'DC29'!H70,'DC43'!H70,ETH!H70,'KZN212'!H70,'KZN213'!H70,'KZN214'!H70,'KZN216'!H70,'KZN221'!H70,'KZN222'!H70,'KZN223'!H70,'KZN224'!H70,'KZN225'!H70,'KZN226'!H70,'KZN227'!H70,'KZN235'!H70,'KZN237'!H70,'KZN238'!H70,'KZN241'!H70,'KZN242'!H70,'KZN244'!H70,'KZN245'!H70,'KZN252'!H70,'KZN253'!H70,'KZN254'!H70,'KZN261'!H70,'KZN262'!H70,'KZN263'!H70,'KZN265'!H70,'KZN266'!H70,'KZN271'!H70,'KZN272'!H70,'KZN275'!H70,'KZN276'!H70,'KZN281'!H70,'KZN282'!H70,'KZN284'!H70,'KZN285'!H70,'KZN286'!H70,'KZN291'!H70,'KZN292'!H70,'KZN293'!H70,'KZN294'!H70,'KZN433'!H70,'KZN434'!H70,'KZN435'!H70,'KZN436'!H70)</f>
        <v>1719000</v>
      </c>
    </row>
    <row r="71" spans="5:8" x14ac:dyDescent="0.25">
      <c r="E71" s="4" t="s">
        <v>157</v>
      </c>
      <c r="F71" s="8">
        <f>SUM('DC21'!F71,'DC22'!F71,'DC23'!F71,'DC24'!F71,'DC25'!F71,'DC26'!F71,'DC27'!F71,'DC28'!F71,'DC29'!F71,'DC43'!F71,ETH!F71,'KZN212'!F71,'KZN213'!F71,'KZN214'!F71,'KZN216'!F71,'KZN221'!F71,'KZN222'!F71,'KZN223'!F71,'KZN224'!F71,'KZN225'!F71,'KZN226'!F71,'KZN227'!F71,'KZN235'!F71,'KZN237'!F71,'KZN238'!F71,'KZN241'!F71,'KZN242'!F71,'KZN244'!F71,'KZN245'!F71,'KZN252'!F71,'KZN253'!F71,'KZN254'!F71,'KZN261'!F71,'KZN262'!F71,'KZN263'!F71,'KZN265'!F71,'KZN266'!F71,'KZN271'!F71,'KZN272'!F71,'KZN275'!F71,'KZN276'!F71,'KZN281'!F71,'KZN282'!F71,'KZN284'!F71,'KZN285'!F71,'KZN286'!F71,'KZN291'!F71,'KZN292'!F71,'KZN293'!F71,'KZN294'!F71,'KZN433'!F71,'KZN434'!F71,'KZN435'!F71,'KZN436'!F71)</f>
        <v>13454000</v>
      </c>
      <c r="G71" s="9">
        <f>SUM('DC21'!G71,'DC22'!G71,'DC23'!G71,'DC24'!G71,'DC25'!G71,'DC26'!G71,'DC27'!G71,'DC28'!G71,'DC29'!G71,'DC43'!G71,ETH!G71,'KZN212'!G71,'KZN213'!G71,'KZN214'!G71,'KZN216'!G71,'KZN221'!G71,'KZN222'!G71,'KZN223'!G71,'KZN224'!G71,'KZN225'!G71,'KZN226'!G71,'KZN227'!G71,'KZN235'!G71,'KZN237'!G71,'KZN238'!G71,'KZN241'!G71,'KZN242'!G71,'KZN244'!G71,'KZN245'!G71,'KZN252'!G71,'KZN253'!G71,'KZN254'!G71,'KZN261'!G71,'KZN262'!G71,'KZN263'!G71,'KZN265'!G71,'KZN266'!G71,'KZN271'!G71,'KZN272'!G71,'KZN275'!G71,'KZN276'!G71,'KZN281'!G71,'KZN282'!G71,'KZN284'!G71,'KZN285'!G71,'KZN286'!G71,'KZN291'!G71,'KZN292'!G71,'KZN293'!G71,'KZN294'!G71,'KZN433'!G71,'KZN434'!G71,'KZN435'!G71,'KZN436'!G71)</f>
        <v>14082000</v>
      </c>
      <c r="H71" s="10">
        <f>SUM('DC21'!H71,'DC22'!H71,'DC23'!H71,'DC24'!H71,'DC25'!H71,'DC26'!H71,'DC27'!H71,'DC28'!H71,'DC29'!H71,'DC43'!H71,ETH!H71,'KZN212'!H71,'KZN213'!H71,'KZN214'!H71,'KZN216'!H71,'KZN221'!H71,'KZN222'!H71,'KZN223'!H71,'KZN224'!H71,'KZN225'!H71,'KZN226'!H71,'KZN227'!H71,'KZN235'!H71,'KZN237'!H71,'KZN238'!H71,'KZN241'!H71,'KZN242'!H71,'KZN244'!H71,'KZN245'!H71,'KZN252'!H71,'KZN253'!H71,'KZN254'!H71,'KZN261'!H71,'KZN262'!H71,'KZN263'!H71,'KZN265'!H71,'KZN266'!H71,'KZN271'!H71,'KZN272'!H71,'KZN275'!H71,'KZN276'!H71,'KZN281'!H71,'KZN282'!H71,'KZN284'!H71,'KZN285'!H71,'KZN286'!H71,'KZN291'!H71,'KZN292'!H71,'KZN293'!H71,'KZN294'!H71,'KZN433'!H71,'KZN434'!H71,'KZN435'!H71,'KZN436'!H71)</f>
        <v>14720000</v>
      </c>
    </row>
    <row r="72" spans="5:8" x14ac:dyDescent="0.25">
      <c r="E72" s="4" t="s">
        <v>158</v>
      </c>
      <c r="F72" s="36">
        <f>SUM('DC21'!F72,'DC22'!F72,'DC23'!F72,'DC24'!F72,'DC25'!F72,'DC26'!F72,'DC27'!F72,'DC28'!F72,'DC29'!F72,'DC43'!F72,ETH!F72,'KZN212'!F72,'KZN213'!F72,'KZN214'!F72,'KZN216'!F72,'KZN221'!F72,'KZN222'!F72,'KZN223'!F72,'KZN224'!F72,'KZN225'!F72,'KZN226'!F72,'KZN227'!F72,'KZN235'!F72,'KZN237'!F72,'KZN238'!F72,'KZN241'!F72,'KZN242'!F72,'KZN244'!F72,'KZN245'!F72,'KZN252'!F72,'KZN253'!F72,'KZN254'!F72,'KZN261'!F72,'KZN262'!F72,'KZN263'!F72,'KZN265'!F72,'KZN266'!F72,'KZN271'!F72,'KZN272'!F72,'KZN275'!F72,'KZN276'!F72,'KZN281'!F72,'KZN282'!F72,'KZN284'!F72,'KZN285'!F72,'KZN286'!F72,'KZN291'!F72,'KZN292'!F72,'KZN293'!F72,'KZN294'!F72,'KZN433'!F72,'KZN434'!F72,'KZN435'!F72,'KZN436'!F72)</f>
        <v>206904000</v>
      </c>
      <c r="G72" s="37">
        <f>SUM('DC21'!G72,'DC22'!G72,'DC23'!G72,'DC24'!G72,'DC25'!G72,'DC26'!G72,'DC27'!G72,'DC28'!G72,'DC29'!G72,'DC43'!G72,ETH!G72,'KZN212'!G72,'KZN213'!G72,'KZN214'!G72,'KZN216'!G72,'KZN221'!G72,'KZN222'!G72,'KZN223'!G72,'KZN224'!G72,'KZN225'!G72,'KZN226'!G72,'KZN227'!G72,'KZN235'!G72,'KZN237'!G72,'KZN238'!G72,'KZN241'!G72,'KZN242'!G72,'KZN244'!G72,'KZN245'!G72,'KZN252'!G72,'KZN253'!G72,'KZN254'!G72,'KZN261'!G72,'KZN262'!G72,'KZN263'!G72,'KZN265'!G72,'KZN266'!G72,'KZN271'!G72,'KZN272'!G72,'KZN275'!G72,'KZN276'!G72,'KZN281'!G72,'KZN282'!G72,'KZN284'!G72,'KZN285'!G72,'KZN286'!G72,'KZN291'!G72,'KZN292'!G72,'KZN293'!G72,'KZN294'!G72,'KZN433'!G72,'KZN434'!G72,'KZN435'!G72,'KZN436'!G72)</f>
        <v>216177000</v>
      </c>
      <c r="H72" s="38">
        <f>SUM('DC21'!H72,'DC22'!H72,'DC23'!H72,'DC24'!H72,'DC25'!H72,'DC26'!H72,'DC27'!H72,'DC28'!H72,'DC29'!H72,'DC43'!H72,ETH!H72,'KZN212'!H72,'KZN213'!H72,'KZN214'!H72,'KZN216'!H72,'KZN221'!H72,'KZN222'!H72,'KZN223'!H72,'KZN224'!H72,'KZN225'!H72,'KZN226'!H72,'KZN227'!H72,'KZN235'!H72,'KZN237'!H72,'KZN238'!H72,'KZN241'!H72,'KZN242'!H72,'KZN244'!H72,'KZN245'!H72,'KZN252'!H72,'KZN253'!H72,'KZN254'!H72,'KZN261'!H72,'KZN262'!H72,'KZN263'!H72,'KZN265'!H72,'KZN266'!H72,'KZN271'!H72,'KZN272'!H72,'KZN275'!H72,'KZN276'!H72,'KZN281'!H72,'KZN282'!H72,'KZN284'!H72,'KZN285'!H72,'KZN286'!H72,'KZN291'!H72,'KZN292'!H72,'KZN293'!H72,'KZN294'!H72,'KZN433'!H72,'KZN434'!H72,'KZN435'!H72,'KZN436'!H72)</f>
        <v>226273000</v>
      </c>
    </row>
    <row r="73" spans="5:8" x14ac:dyDescent="0.25">
      <c r="E73" s="4" t="s">
        <v>159</v>
      </c>
      <c r="F73" s="11">
        <f>SUM('DC21'!F73,'DC22'!F73,'DC23'!F73,'DC24'!F73,'DC25'!F73,'DC26'!F73,'DC27'!F73,'DC28'!F73,'DC29'!F73,'DC43'!F73,ETH!F73,'KZN212'!F73,'KZN213'!F73,'KZN214'!F73,'KZN216'!F73,'KZN221'!F73,'KZN222'!F73,'KZN223'!F73,'KZN224'!F73,'KZN225'!F73,'KZN226'!F73,'KZN227'!F73,'KZN235'!F73,'KZN237'!F73,'KZN238'!F73,'KZN241'!F73,'KZN242'!F73,'KZN244'!F73,'KZN245'!F73,'KZN252'!F73,'KZN253'!F73,'KZN254'!F73,'KZN261'!F73,'KZN262'!F73,'KZN263'!F73,'KZN265'!F73,'KZN266'!F73,'KZN271'!F73,'KZN272'!F73,'KZN275'!F73,'KZN276'!F73,'KZN281'!F73,'KZN282'!F73,'KZN284'!F73,'KZN285'!F73,'KZN286'!F73,'KZN291'!F73,'KZN292'!F73,'KZN293'!F73,'KZN294'!F73,'KZN433'!F73,'KZN434'!F73,'KZN435'!F73,'KZN436'!F73)</f>
        <v>83507000</v>
      </c>
      <c r="G73" s="12">
        <f>SUM('DC21'!G73,'DC22'!G73,'DC23'!G73,'DC24'!G73,'DC25'!G73,'DC26'!G73,'DC27'!G73,'DC28'!G73,'DC29'!G73,'DC43'!G73,ETH!G73,'KZN212'!G73,'KZN213'!G73,'KZN214'!G73,'KZN216'!G73,'KZN221'!G73,'KZN222'!G73,'KZN223'!G73,'KZN224'!G73,'KZN225'!G73,'KZN226'!G73,'KZN227'!G73,'KZN235'!G73,'KZN237'!G73,'KZN238'!G73,'KZN241'!G73,'KZN242'!G73,'KZN244'!G73,'KZN245'!G73,'KZN252'!G73,'KZN253'!G73,'KZN254'!G73,'KZN261'!G73,'KZN262'!G73,'KZN263'!G73,'KZN265'!G73,'KZN266'!G73,'KZN271'!G73,'KZN272'!G73,'KZN275'!G73,'KZN276'!G73,'KZN281'!G73,'KZN282'!G73,'KZN284'!G73,'KZN285'!G73,'KZN286'!G73,'KZN291'!G73,'KZN292'!G73,'KZN293'!G73,'KZN294'!G73,'KZN433'!G73,'KZN434'!G73,'KZN435'!G73,'KZN436'!G73)</f>
        <v>87515000</v>
      </c>
      <c r="H73" s="40">
        <f>SUM('DC21'!H73,'DC22'!H73,'DC23'!H73,'DC24'!H73,'DC25'!H73,'DC26'!H73,'DC27'!H73,'DC28'!H73,'DC29'!H73,'DC43'!H73,ETH!H73,'KZN212'!H73,'KZN213'!H73,'KZN214'!H73,'KZN216'!H73,'KZN221'!H73,'KZN222'!H73,'KZN223'!H73,'KZN224'!H73,'KZN225'!H73,'KZN226'!H73,'KZN227'!H73,'KZN235'!H73,'KZN237'!H73,'KZN238'!H73,'KZN241'!H73,'KZN242'!H73,'KZN244'!H73,'KZN245'!H73,'KZN252'!H73,'KZN253'!H73,'KZN254'!H73,'KZN261'!H73,'KZN262'!H73,'KZN263'!H73,'KZN265'!H73,'KZN266'!H73,'KZN271'!H73,'KZN272'!H73,'KZN275'!H73,'KZN276'!H73,'KZN281'!H73,'KZN282'!H73,'KZN284'!H73,'KZN285'!H73,'KZN286'!H73,'KZN291'!H73,'KZN292'!H73,'KZN293'!H73,'KZN294'!H73,'KZN433'!H73,'KZN434'!H73,'KZN435'!H73,'KZN436'!H73)</f>
        <v>91718000</v>
      </c>
    </row>
    <row r="74" spans="5:8" x14ac:dyDescent="0.25">
      <c r="E74" s="4"/>
      <c r="F74" s="9"/>
      <c r="G74" s="9"/>
      <c r="H74" s="9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E78" s="4"/>
      <c r="F78" s="9"/>
      <c r="G78" s="9"/>
      <c r="H78" s="9"/>
    </row>
    <row r="79" spans="5:8" hidden="1" x14ac:dyDescent="0.25">
      <c r="F79" s="14"/>
      <c r="G79" s="14"/>
      <c r="H79" s="14"/>
    </row>
    <row r="80" spans="5:8" hidden="1" x14ac:dyDescent="0.25">
      <c r="E80" s="2"/>
      <c r="F80" s="3">
        <f>SUM(F81:F84)</f>
        <v>0</v>
      </c>
      <c r="G80" s="3">
        <f>SUM(G81:G84)</f>
        <v>0</v>
      </c>
      <c r="H80" s="3">
        <f>SUM(H81:H84)</f>
        <v>0</v>
      </c>
    </row>
    <row r="81" spans="5:8" hidden="1" x14ac:dyDescent="0.25">
      <c r="E81" s="4"/>
      <c r="F81" s="5"/>
      <c r="G81" s="6"/>
      <c r="H81" s="7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8"/>
      <c r="G83" s="9"/>
      <c r="H83" s="10"/>
    </row>
    <row r="84" spans="5:8" hidden="1" x14ac:dyDescent="0.25">
      <c r="E84" s="4"/>
      <c r="F84" s="11"/>
      <c r="G84" s="12"/>
      <c r="H84" s="13"/>
    </row>
    <row r="85" spans="5:8" hidden="1" x14ac:dyDescent="0.25">
      <c r="F85" s="14"/>
      <c r="G85" s="14"/>
      <c r="H85" s="14"/>
    </row>
    <row r="86" spans="5:8" hidden="1" x14ac:dyDescent="0.25"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5:8" hidden="1" x14ac:dyDescent="0.25">
      <c r="E87" s="4"/>
      <c r="F87" s="5"/>
      <c r="G87" s="6"/>
      <c r="H87" s="7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8"/>
      <c r="G89" s="9"/>
      <c r="H89" s="10"/>
    </row>
    <row r="90" spans="5:8" hidden="1" x14ac:dyDescent="0.25">
      <c r="E90" s="4"/>
      <c r="F90" s="11"/>
      <c r="G90" s="12"/>
      <c r="H90" s="13"/>
    </row>
    <row r="91" spans="5:8" hidden="1" x14ac:dyDescent="0.25">
      <c r="F91" s="14"/>
      <c r="G91" s="14"/>
      <c r="H91" s="14"/>
    </row>
    <row r="92" spans="5:8" hidden="1" x14ac:dyDescent="0.25"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5:8" hidden="1" x14ac:dyDescent="0.25">
      <c r="E93" s="4"/>
      <c r="F93" s="5"/>
      <c r="G93" s="6"/>
      <c r="H93" s="7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8"/>
      <c r="G95" s="9"/>
      <c r="H95" s="10"/>
    </row>
    <row r="96" spans="5:8" hidden="1" x14ac:dyDescent="0.25">
      <c r="E96" s="4"/>
      <c r="F96" s="11"/>
      <c r="G96" s="12"/>
      <c r="H96" s="13"/>
    </row>
    <row r="97" spans="5:8" hidden="1" x14ac:dyDescent="0.25">
      <c r="F97" s="14"/>
      <c r="G97" s="14"/>
      <c r="H97" s="14"/>
    </row>
    <row r="98" spans="5:8" hidden="1" x14ac:dyDescent="0.25"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hidden="1" x14ac:dyDescent="0.25">
      <c r="E99" s="4"/>
      <c r="F99" s="5"/>
      <c r="G99" s="6"/>
      <c r="H99" s="7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8"/>
      <c r="G101" s="9"/>
      <c r="H101" s="10"/>
    </row>
    <row r="102" spans="5:8" hidden="1" x14ac:dyDescent="0.25">
      <c r="E102" s="4"/>
      <c r="F102" s="11"/>
      <c r="G102" s="12"/>
      <c r="H102" s="13"/>
    </row>
    <row r="103" spans="5:8" hidden="1" x14ac:dyDescent="0.25">
      <c r="F103" s="14"/>
      <c r="G103" s="14"/>
      <c r="H103" s="14"/>
    </row>
    <row r="104" spans="5:8" hidden="1" x14ac:dyDescent="0.25"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5:8" hidden="1" x14ac:dyDescent="0.25">
      <c r="E105" s="4"/>
      <c r="F105" s="5"/>
      <c r="G105" s="6"/>
      <c r="H105" s="7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8"/>
      <c r="G107" s="9"/>
      <c r="H107" s="10"/>
    </row>
    <row r="108" spans="5:8" hidden="1" x14ac:dyDescent="0.25">
      <c r="E108" s="4"/>
      <c r="F108" s="11"/>
      <c r="G108" s="12"/>
      <c r="H108" s="13"/>
    </row>
    <row r="109" spans="5:8" hidden="1" x14ac:dyDescent="0.25">
      <c r="F109" s="14"/>
      <c r="G109" s="14"/>
      <c r="H109" s="14"/>
    </row>
    <row r="110" spans="5:8" hidden="1" x14ac:dyDescent="0.25"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5:8" hidden="1" x14ac:dyDescent="0.25">
      <c r="E111" s="4"/>
      <c r="F111" s="5"/>
      <c r="G111" s="6"/>
      <c r="H111" s="7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8"/>
      <c r="G113" s="9"/>
      <c r="H113" s="10"/>
    </row>
    <row r="114" spans="5:8" hidden="1" x14ac:dyDescent="0.25">
      <c r="E114" s="4"/>
      <c r="F114" s="11"/>
      <c r="G114" s="12"/>
      <c r="H114" s="13"/>
    </row>
    <row r="115" spans="5:8" x14ac:dyDescent="0.25">
      <c r="E115" s="15" t="s">
        <v>147</v>
      </c>
      <c r="F115" s="16">
        <f>SUM(F47)</f>
        <v>1528668000</v>
      </c>
      <c r="G115" s="16">
        <f>SUM(G47)</f>
        <v>1429526000</v>
      </c>
      <c r="H115" s="16">
        <f>SUM(H47)</f>
        <v>1475400000</v>
      </c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  <row r="246" spans="6:8" x14ac:dyDescent="0.25">
      <c r="F246" s="17"/>
      <c r="G246" s="17"/>
      <c r="H246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I245"/>
  <sheetViews>
    <sheetView showGridLines="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90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836610000</v>
      </c>
      <c r="G5" s="3">
        <v>888937000</v>
      </c>
      <c r="H5" s="3">
        <v>929146000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332210000</v>
      </c>
      <c r="G7" s="23">
        <f>SUM(G8:G20)</f>
        <v>358104000</v>
      </c>
      <c r="H7" s="23">
        <f>SUM(H8:H20)</f>
        <v>376025000</v>
      </c>
    </row>
    <row r="8" spans="5:8" ht="13.8" x14ac:dyDescent="0.3">
      <c r="E8" s="24" t="s">
        <v>11</v>
      </c>
      <c r="F8" s="9">
        <v>229547000</v>
      </c>
      <c r="G8" s="9">
        <v>250319000</v>
      </c>
      <c r="H8" s="9">
        <v>262365000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2663000</v>
      </c>
      <c r="G14" s="25">
        <v>2785000</v>
      </c>
      <c r="H14" s="25">
        <v>2910000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100000000</v>
      </c>
      <c r="G17" s="9">
        <v>105000000</v>
      </c>
      <c r="H17" s="9">
        <v>110750000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4293000</v>
      </c>
      <c r="G21" s="3">
        <f>SUM(G22:G30)</f>
        <v>1200000</v>
      </c>
      <c r="H21" s="3">
        <f>SUM(H22:H30)</f>
        <v>1300000</v>
      </c>
    </row>
    <row r="22" spans="5:8" ht="13.8" x14ac:dyDescent="0.3">
      <c r="E22" s="24" t="s">
        <v>25</v>
      </c>
      <c r="F22" s="25">
        <v>1100000</v>
      </c>
      <c r="G22" s="25">
        <v>1200000</v>
      </c>
      <c r="H22" s="25">
        <v>1300000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3193000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1173113000</v>
      </c>
      <c r="G31" s="16">
        <f>+G5+G6+G7+G21</f>
        <v>1248241000</v>
      </c>
      <c r="H31" s="16">
        <f>+H5+H6+H7+H21</f>
        <v>1306471000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1173113000</v>
      </c>
      <c r="G44" s="31">
        <f>+G31+G43</f>
        <v>1248241000</v>
      </c>
      <c r="H44" s="31">
        <f>+H31+H43</f>
        <v>1306471000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91</v>
      </c>
      <c r="F120" s="14">
        <v>99553000</v>
      </c>
      <c r="G120" s="14">
        <v>108327000</v>
      </c>
      <c r="H120" s="14">
        <v>113226000</v>
      </c>
    </row>
    <row r="121" spans="5:8" x14ac:dyDescent="0.25">
      <c r="E121" s="1" t="s">
        <v>92</v>
      </c>
      <c r="F121" s="14">
        <v>189902000</v>
      </c>
      <c r="G121" s="14">
        <v>206640000</v>
      </c>
      <c r="H121" s="14">
        <v>215984000</v>
      </c>
    </row>
    <row r="122" spans="5:8" x14ac:dyDescent="0.25">
      <c r="E122" s="1" t="s">
        <v>93</v>
      </c>
      <c r="F122" s="14">
        <v>72077000</v>
      </c>
      <c r="G122" s="14">
        <v>78430000</v>
      </c>
      <c r="H122" s="14">
        <v>81977000</v>
      </c>
    </row>
    <row r="123" spans="5:8" x14ac:dyDescent="0.25">
      <c r="E123" s="1" t="s">
        <v>94</v>
      </c>
      <c r="F123" s="14">
        <v>40249000</v>
      </c>
      <c r="G123" s="14">
        <v>43796000</v>
      </c>
      <c r="H123" s="14">
        <v>45777000</v>
      </c>
    </row>
    <row r="124" spans="5:8" x14ac:dyDescent="0.25">
      <c r="E124" s="46" t="s">
        <v>44</v>
      </c>
      <c r="F124" s="45"/>
      <c r="G124" s="45"/>
      <c r="H124" s="45"/>
    </row>
    <row r="125" spans="5:8" x14ac:dyDescent="0.25">
      <c r="E125" s="44" t="s">
        <v>51</v>
      </c>
      <c r="F125" s="45"/>
      <c r="G125" s="45"/>
      <c r="H125" s="45"/>
    </row>
    <row r="126" spans="5:8" x14ac:dyDescent="0.25">
      <c r="E126" s="1" t="s">
        <v>91</v>
      </c>
      <c r="F126" s="14">
        <v>62291000</v>
      </c>
      <c r="G126" s="14">
        <v>65156000</v>
      </c>
      <c r="H126" s="14">
        <v>68102000</v>
      </c>
    </row>
    <row r="127" spans="5:8" x14ac:dyDescent="0.25">
      <c r="E127" s="1" t="s">
        <v>92</v>
      </c>
      <c r="F127" s="14">
        <v>118823000</v>
      </c>
      <c r="G127" s="14">
        <v>124289000</v>
      </c>
      <c r="H127" s="14">
        <v>129909000</v>
      </c>
    </row>
    <row r="128" spans="5:8" x14ac:dyDescent="0.25">
      <c r="E128" s="1" t="s">
        <v>93</v>
      </c>
      <c r="F128" s="14">
        <v>45099000</v>
      </c>
      <c r="G128" s="14">
        <v>47174000</v>
      </c>
      <c r="H128" s="14">
        <v>49307000</v>
      </c>
    </row>
    <row r="129" spans="5:8" x14ac:dyDescent="0.25">
      <c r="E129" s="1" t="s">
        <v>94</v>
      </c>
      <c r="F129" s="14">
        <v>25184000</v>
      </c>
      <c r="G129" s="14">
        <v>26342000</v>
      </c>
      <c r="H129" s="14">
        <v>27534000</v>
      </c>
    </row>
    <row r="130" spans="5:8" x14ac:dyDescent="0.25">
      <c r="E130" s="46" t="s">
        <v>44</v>
      </c>
      <c r="F130" s="45"/>
      <c r="G130" s="45"/>
      <c r="H130" s="45"/>
    </row>
    <row r="131" spans="5:8" x14ac:dyDescent="0.25">
      <c r="E131" s="46" t="s">
        <v>44</v>
      </c>
      <c r="F131" s="45"/>
      <c r="G131" s="45"/>
      <c r="H131" s="45"/>
    </row>
    <row r="132" spans="5:8" x14ac:dyDescent="0.25">
      <c r="E132" s="44" t="s">
        <v>52</v>
      </c>
      <c r="F132" s="45"/>
      <c r="G132" s="45"/>
      <c r="H132" s="45"/>
    </row>
    <row r="133" spans="5:8" x14ac:dyDescent="0.25">
      <c r="E133" s="46" t="s">
        <v>44</v>
      </c>
      <c r="F133" s="45"/>
      <c r="G133" s="45"/>
      <c r="H133" s="45"/>
    </row>
    <row r="134" spans="5:8" x14ac:dyDescent="0.25">
      <c r="E134" s="1" t="s">
        <v>91</v>
      </c>
      <c r="F134" s="14">
        <v>49012000</v>
      </c>
      <c r="G134" s="14">
        <v>53546000</v>
      </c>
      <c r="H134" s="14">
        <v>56175000</v>
      </c>
    </row>
    <row r="135" spans="5:8" x14ac:dyDescent="0.25">
      <c r="E135" s="1" t="s">
        <v>92</v>
      </c>
      <c r="F135" s="14">
        <v>73670000</v>
      </c>
      <c r="G135" s="14">
        <v>80485000</v>
      </c>
      <c r="H135" s="14">
        <v>84437000</v>
      </c>
    </row>
    <row r="136" spans="5:8" x14ac:dyDescent="0.25">
      <c r="E136" s="1" t="s">
        <v>93</v>
      </c>
      <c r="F136" s="14">
        <v>51239000</v>
      </c>
      <c r="G136" s="14">
        <v>55979000</v>
      </c>
      <c r="H136" s="14">
        <v>58728000</v>
      </c>
    </row>
    <row r="137" spans="5:8" x14ac:dyDescent="0.25">
      <c r="E137" s="1" t="s">
        <v>94</v>
      </c>
      <c r="F137" s="14">
        <v>50626000</v>
      </c>
      <c r="G137" s="14">
        <v>55309000</v>
      </c>
      <c r="H137" s="14">
        <v>58025000</v>
      </c>
    </row>
    <row r="138" spans="5:8" x14ac:dyDescent="0.25">
      <c r="E138" s="46" t="s">
        <v>44</v>
      </c>
      <c r="F138" s="45"/>
      <c r="G138" s="45"/>
      <c r="H138" s="45"/>
    </row>
    <row r="139" spans="5:8" x14ac:dyDescent="0.25">
      <c r="E139" s="46" t="s">
        <v>44</v>
      </c>
      <c r="F139" s="45"/>
      <c r="G139" s="45"/>
      <c r="H139" s="45"/>
    </row>
    <row r="140" spans="5:8" x14ac:dyDescent="0.25">
      <c r="E140" s="44" t="s">
        <v>53</v>
      </c>
      <c r="F140" s="45"/>
      <c r="G140" s="45"/>
      <c r="H140" s="45"/>
    </row>
    <row r="141" spans="5:8" x14ac:dyDescent="0.25">
      <c r="E141" s="46" t="s">
        <v>44</v>
      </c>
      <c r="F141" s="45"/>
      <c r="G141" s="45"/>
      <c r="H141" s="45"/>
    </row>
    <row r="142" spans="5:8" x14ac:dyDescent="0.25">
      <c r="E142" s="1" t="s">
        <v>91</v>
      </c>
      <c r="F142" s="14">
        <v>25000000</v>
      </c>
      <c r="G142" s="14">
        <v>26250000</v>
      </c>
      <c r="H142" s="14">
        <v>27250000</v>
      </c>
    </row>
    <row r="143" spans="5:8" x14ac:dyDescent="0.25">
      <c r="E143" s="1" t="s">
        <v>92</v>
      </c>
      <c r="F143" s="14">
        <v>25000000</v>
      </c>
      <c r="G143" s="14">
        <v>26250000</v>
      </c>
      <c r="H143" s="14">
        <v>28175000</v>
      </c>
    </row>
    <row r="144" spans="5:8" x14ac:dyDescent="0.25">
      <c r="E144" s="1" t="s">
        <v>93</v>
      </c>
      <c r="F144" s="14">
        <v>25000000</v>
      </c>
      <c r="G144" s="14">
        <v>26250000</v>
      </c>
      <c r="H144" s="14">
        <v>28075000</v>
      </c>
    </row>
    <row r="145" spans="5:8" x14ac:dyDescent="0.25">
      <c r="E145" s="1" t="s">
        <v>94</v>
      </c>
      <c r="F145" s="14">
        <v>25000000</v>
      </c>
      <c r="G145" s="14">
        <v>26250000</v>
      </c>
      <c r="H145" s="14">
        <v>27250000</v>
      </c>
    </row>
    <row r="146" spans="5:8" x14ac:dyDescent="0.25">
      <c r="F146" s="17"/>
      <c r="G146" s="17"/>
      <c r="H146" s="17"/>
    </row>
    <row r="147" spans="5:8" x14ac:dyDescent="0.25">
      <c r="F147" s="17"/>
      <c r="G147" s="17"/>
      <c r="H147" s="17"/>
    </row>
    <row r="148" spans="5:8" x14ac:dyDescent="0.25">
      <c r="F148" s="17"/>
      <c r="G148" s="17"/>
      <c r="H148" s="17"/>
    </row>
    <row r="149" spans="5:8" x14ac:dyDescent="0.25">
      <c r="F149" s="17"/>
      <c r="G149" s="17"/>
      <c r="H149" s="17"/>
    </row>
    <row r="150" spans="5:8" x14ac:dyDescent="0.25">
      <c r="F150" s="17"/>
      <c r="G150" s="17"/>
      <c r="H150" s="17"/>
    </row>
    <row r="151" spans="5:8" x14ac:dyDescent="0.25">
      <c r="F151" s="17"/>
      <c r="G151" s="17"/>
      <c r="H151" s="17"/>
    </row>
    <row r="152" spans="5:8" x14ac:dyDescent="0.25">
      <c r="F152" s="17"/>
      <c r="G152" s="17"/>
      <c r="H152" s="17"/>
    </row>
    <row r="153" spans="5:8" x14ac:dyDescent="0.25">
      <c r="F153" s="17"/>
      <c r="G153" s="17"/>
      <c r="H153" s="17"/>
    </row>
    <row r="154" spans="5:8" x14ac:dyDescent="0.25">
      <c r="F154" s="17"/>
      <c r="G154" s="17"/>
      <c r="H154" s="17"/>
    </row>
    <row r="155" spans="5:8" x14ac:dyDescent="0.25">
      <c r="F155" s="17"/>
      <c r="G155" s="17"/>
      <c r="H155" s="17"/>
    </row>
    <row r="156" spans="5:8" x14ac:dyDescent="0.25">
      <c r="F156" s="17"/>
      <c r="G156" s="17"/>
      <c r="H156" s="17"/>
    </row>
    <row r="157" spans="5:8" x14ac:dyDescent="0.25">
      <c r="F157" s="17"/>
      <c r="G157" s="17"/>
      <c r="H157" s="17"/>
    </row>
    <row r="158" spans="5:8" x14ac:dyDescent="0.25">
      <c r="F158" s="17"/>
      <c r="G158" s="17"/>
      <c r="H158" s="17"/>
    </row>
    <row r="159" spans="5:8" x14ac:dyDescent="0.25">
      <c r="F159" s="17"/>
      <c r="G159" s="17"/>
      <c r="H159" s="17"/>
    </row>
    <row r="160" spans="5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4:H124"/>
    <mergeCell ref="E125:H125"/>
    <mergeCell ref="E130:H130"/>
    <mergeCell ref="E140:H140"/>
    <mergeCell ref="E141:H141"/>
    <mergeCell ref="E131:H131"/>
    <mergeCell ref="E132:H132"/>
    <mergeCell ref="E133:H133"/>
    <mergeCell ref="E138:H138"/>
    <mergeCell ref="E139:H139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7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95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520871000</v>
      </c>
      <c r="G5" s="3">
        <v>552451000</v>
      </c>
      <c r="H5" s="3">
        <v>577444000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341616000</v>
      </c>
      <c r="G7" s="23">
        <f>SUM(G8:G20)</f>
        <v>378383000</v>
      </c>
      <c r="H7" s="23">
        <f>SUM(H8:H20)</f>
        <v>396808000</v>
      </c>
    </row>
    <row r="8" spans="5:8" ht="13.8" x14ac:dyDescent="0.3">
      <c r="E8" s="24" t="s">
        <v>11</v>
      </c>
      <c r="F8" s="9">
        <v>239006000</v>
      </c>
      <c r="G8" s="9">
        <v>260653000</v>
      </c>
      <c r="H8" s="9">
        <v>273206000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2610000</v>
      </c>
      <c r="G14" s="25">
        <v>2730000</v>
      </c>
      <c r="H14" s="25">
        <v>2852000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100000000</v>
      </c>
      <c r="G17" s="9">
        <v>115000000</v>
      </c>
      <c r="H17" s="9">
        <v>120750000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4960000</v>
      </c>
      <c r="G21" s="3">
        <f>SUM(G22:G30)</f>
        <v>1400000</v>
      </c>
      <c r="H21" s="3">
        <f>SUM(H22:H30)</f>
        <v>1500000</v>
      </c>
    </row>
    <row r="22" spans="5:8" ht="13.8" x14ac:dyDescent="0.3">
      <c r="E22" s="24" t="s">
        <v>25</v>
      </c>
      <c r="F22" s="25">
        <v>1300000</v>
      </c>
      <c r="G22" s="25">
        <v>1400000</v>
      </c>
      <c r="H22" s="25">
        <v>1500000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3660000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867447000</v>
      </c>
      <c r="G31" s="16">
        <f>+G5+G6+G7+G21</f>
        <v>932234000</v>
      </c>
      <c r="H31" s="16">
        <f>+H5+H6+H7+H21</f>
        <v>975752000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867447000</v>
      </c>
      <c r="G44" s="31">
        <f>+G31+G43</f>
        <v>932234000</v>
      </c>
      <c r="H44" s="31">
        <f>+H31+H43</f>
        <v>975752000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823000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823000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>
        <v>823000</v>
      </c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823000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96</v>
      </c>
      <c r="F120" s="14">
        <v>42601000</v>
      </c>
      <c r="G120" s="14">
        <v>46356000</v>
      </c>
      <c r="H120" s="14">
        <v>48452000</v>
      </c>
    </row>
    <row r="121" spans="5:8" x14ac:dyDescent="0.25">
      <c r="E121" s="1" t="s">
        <v>97</v>
      </c>
      <c r="F121" s="14">
        <v>50867000</v>
      </c>
      <c r="G121" s="14">
        <v>55350000</v>
      </c>
      <c r="H121" s="14">
        <v>57853000</v>
      </c>
    </row>
    <row r="122" spans="5:8" x14ac:dyDescent="0.25">
      <c r="E122" s="1" t="s">
        <v>98</v>
      </c>
      <c r="F122" s="14">
        <v>97926000</v>
      </c>
      <c r="G122" s="14">
        <v>106557000</v>
      </c>
      <c r="H122" s="14">
        <v>111375000</v>
      </c>
    </row>
    <row r="123" spans="5:8" x14ac:dyDescent="0.25">
      <c r="E123" s="1" t="s">
        <v>99</v>
      </c>
      <c r="F123" s="14">
        <v>61089000</v>
      </c>
      <c r="G123" s="14">
        <v>66473000</v>
      </c>
      <c r="H123" s="14">
        <v>69479000</v>
      </c>
    </row>
    <row r="124" spans="5:8" x14ac:dyDescent="0.25">
      <c r="E124" s="46" t="s">
        <v>44</v>
      </c>
      <c r="F124" s="45"/>
      <c r="G124" s="45"/>
      <c r="H124" s="45"/>
    </row>
    <row r="125" spans="5:8" x14ac:dyDescent="0.25">
      <c r="E125" s="44" t="s">
        <v>51</v>
      </c>
      <c r="F125" s="45"/>
      <c r="G125" s="45"/>
      <c r="H125" s="45"/>
    </row>
    <row r="126" spans="5:8" x14ac:dyDescent="0.25">
      <c r="E126" s="1" t="s">
        <v>96</v>
      </c>
      <c r="F126" s="14">
        <v>26656000</v>
      </c>
      <c r="G126" s="14">
        <v>27882000</v>
      </c>
      <c r="H126" s="14">
        <v>29143000</v>
      </c>
    </row>
    <row r="127" spans="5:8" x14ac:dyDescent="0.25">
      <c r="E127" s="1" t="s">
        <v>97</v>
      </c>
      <c r="F127" s="14">
        <v>31828000</v>
      </c>
      <c r="G127" s="14">
        <v>33292000</v>
      </c>
      <c r="H127" s="14">
        <v>34797000</v>
      </c>
    </row>
    <row r="128" spans="5:8" x14ac:dyDescent="0.25">
      <c r="E128" s="1" t="s">
        <v>98</v>
      </c>
      <c r="F128" s="14">
        <v>61273000</v>
      </c>
      <c r="G128" s="14">
        <v>64091000</v>
      </c>
      <c r="H128" s="14">
        <v>66989000</v>
      </c>
    </row>
    <row r="129" spans="5:8" x14ac:dyDescent="0.25">
      <c r="E129" s="1" t="s">
        <v>99</v>
      </c>
      <c r="F129" s="14">
        <v>38224000</v>
      </c>
      <c r="G129" s="14">
        <v>39982000</v>
      </c>
      <c r="H129" s="14">
        <v>41790000</v>
      </c>
    </row>
    <row r="130" spans="5:8" x14ac:dyDescent="0.25">
      <c r="E130" s="46" t="s">
        <v>44</v>
      </c>
      <c r="F130" s="45"/>
      <c r="G130" s="45"/>
      <c r="H130" s="45"/>
    </row>
    <row r="131" spans="5:8" x14ac:dyDescent="0.25">
      <c r="E131" s="46" t="s">
        <v>44</v>
      </c>
      <c r="F131" s="45"/>
      <c r="G131" s="45"/>
      <c r="H131" s="45"/>
    </row>
    <row r="132" spans="5:8" x14ac:dyDescent="0.25">
      <c r="E132" s="44" t="s">
        <v>52</v>
      </c>
      <c r="F132" s="45"/>
      <c r="G132" s="45"/>
      <c r="H132" s="45"/>
    </row>
    <row r="133" spans="5:8" x14ac:dyDescent="0.25">
      <c r="E133" s="46" t="s">
        <v>44</v>
      </c>
      <c r="F133" s="45"/>
      <c r="G133" s="45"/>
      <c r="H133" s="45"/>
    </row>
    <row r="134" spans="5:8" x14ac:dyDescent="0.25">
      <c r="E134" s="1" t="s">
        <v>96</v>
      </c>
      <c r="F134" s="14">
        <v>12247000</v>
      </c>
      <c r="G134" s="14">
        <v>13380000</v>
      </c>
      <c r="H134" s="14">
        <v>14037000</v>
      </c>
    </row>
    <row r="135" spans="5:8" x14ac:dyDescent="0.25">
      <c r="E135" s="1" t="s">
        <v>97</v>
      </c>
      <c r="F135" s="14">
        <v>55079000</v>
      </c>
      <c r="G135" s="14">
        <v>60174000</v>
      </c>
      <c r="H135" s="14">
        <v>63129000</v>
      </c>
    </row>
    <row r="136" spans="5:8" x14ac:dyDescent="0.25">
      <c r="E136" s="1" t="s">
        <v>98</v>
      </c>
      <c r="F136" s="14">
        <v>113372000</v>
      </c>
      <c r="G136" s="14">
        <v>123860000</v>
      </c>
      <c r="H136" s="14">
        <v>129941000</v>
      </c>
    </row>
    <row r="137" spans="5:8" x14ac:dyDescent="0.25">
      <c r="E137" s="1" t="s">
        <v>99</v>
      </c>
      <c r="F137" s="14">
        <v>53308000</v>
      </c>
      <c r="G137" s="14">
        <v>58239000</v>
      </c>
      <c r="H137" s="14">
        <v>61099000</v>
      </c>
    </row>
    <row r="138" spans="5:8" x14ac:dyDescent="0.25">
      <c r="E138" s="46" t="s">
        <v>44</v>
      </c>
      <c r="F138" s="45"/>
      <c r="G138" s="45"/>
      <c r="H138" s="45"/>
    </row>
    <row r="139" spans="5:8" x14ac:dyDescent="0.25">
      <c r="E139" s="46" t="s">
        <v>44</v>
      </c>
      <c r="F139" s="45"/>
      <c r="G139" s="45"/>
      <c r="H139" s="45"/>
    </row>
    <row r="140" spans="5:8" x14ac:dyDescent="0.25">
      <c r="E140" s="44" t="s">
        <v>53</v>
      </c>
      <c r="F140" s="45"/>
      <c r="G140" s="45"/>
      <c r="H140" s="45"/>
    </row>
    <row r="141" spans="5:8" x14ac:dyDescent="0.25">
      <c r="E141" s="46" t="s">
        <v>44</v>
      </c>
      <c r="F141" s="45"/>
      <c r="G141" s="45"/>
      <c r="H141" s="45"/>
    </row>
    <row r="142" spans="5:8" x14ac:dyDescent="0.25">
      <c r="E142" s="1" t="s">
        <v>96</v>
      </c>
      <c r="F142" s="14">
        <v>5000000</v>
      </c>
      <c r="G142" s="14">
        <v>12500000</v>
      </c>
      <c r="H142" s="14">
        <v>12250000</v>
      </c>
    </row>
    <row r="143" spans="5:8" x14ac:dyDescent="0.25">
      <c r="E143" s="1" t="s">
        <v>97</v>
      </c>
      <c r="F143" s="14">
        <v>40000000</v>
      </c>
      <c r="G143" s="14">
        <v>40000000</v>
      </c>
      <c r="H143" s="14">
        <v>43250000</v>
      </c>
    </row>
    <row r="144" spans="5:8" x14ac:dyDescent="0.25">
      <c r="E144" s="1" t="s">
        <v>98</v>
      </c>
      <c r="F144" s="14">
        <v>50000000</v>
      </c>
      <c r="G144" s="14">
        <v>50000000</v>
      </c>
      <c r="H144" s="14">
        <v>53250000</v>
      </c>
    </row>
    <row r="145" spans="5:8" x14ac:dyDescent="0.25">
      <c r="E145" s="1" t="s">
        <v>99</v>
      </c>
      <c r="F145" s="14">
        <v>5000000</v>
      </c>
      <c r="G145" s="14">
        <v>12500000</v>
      </c>
      <c r="H145" s="14">
        <v>12000000</v>
      </c>
    </row>
    <row r="146" spans="5:8" x14ac:dyDescent="0.25">
      <c r="F146" s="17"/>
      <c r="G146" s="17"/>
      <c r="H146" s="17"/>
    </row>
    <row r="147" spans="5:8" x14ac:dyDescent="0.25">
      <c r="F147" s="17"/>
      <c r="G147" s="17"/>
      <c r="H147" s="17"/>
    </row>
    <row r="148" spans="5:8" x14ac:dyDescent="0.25">
      <c r="F148" s="17"/>
      <c r="G148" s="17"/>
      <c r="H148" s="17"/>
    </row>
    <row r="149" spans="5:8" x14ac:dyDescent="0.25">
      <c r="F149" s="17"/>
      <c r="G149" s="17"/>
      <c r="H149" s="17"/>
    </row>
    <row r="150" spans="5:8" x14ac:dyDescent="0.25">
      <c r="F150" s="17"/>
      <c r="G150" s="17"/>
      <c r="H150" s="17"/>
    </row>
    <row r="151" spans="5:8" x14ac:dyDescent="0.25">
      <c r="F151" s="17"/>
      <c r="G151" s="17"/>
      <c r="H151" s="17"/>
    </row>
    <row r="152" spans="5:8" x14ac:dyDescent="0.25">
      <c r="F152" s="17"/>
      <c r="G152" s="17"/>
      <c r="H152" s="17"/>
    </row>
    <row r="153" spans="5:8" x14ac:dyDescent="0.25">
      <c r="F153" s="17"/>
      <c r="G153" s="17"/>
      <c r="H153" s="17"/>
    </row>
    <row r="154" spans="5:8" x14ac:dyDescent="0.25">
      <c r="F154" s="17"/>
      <c r="G154" s="17"/>
      <c r="H154" s="17"/>
    </row>
    <row r="155" spans="5:8" x14ac:dyDescent="0.25">
      <c r="F155" s="17"/>
      <c r="G155" s="17"/>
      <c r="H155" s="17"/>
    </row>
    <row r="156" spans="5:8" x14ac:dyDescent="0.25">
      <c r="F156" s="17"/>
      <c r="G156" s="17"/>
      <c r="H156" s="17"/>
    </row>
    <row r="157" spans="5:8" x14ac:dyDescent="0.25">
      <c r="F157" s="17"/>
      <c r="G157" s="17"/>
      <c r="H157" s="17"/>
    </row>
    <row r="158" spans="5:8" x14ac:dyDescent="0.25">
      <c r="F158" s="17"/>
      <c r="G158" s="17"/>
      <c r="H158" s="17"/>
    </row>
    <row r="159" spans="5:8" x14ac:dyDescent="0.25">
      <c r="F159" s="17"/>
      <c r="G159" s="17"/>
      <c r="H159" s="17"/>
    </row>
    <row r="160" spans="5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4:H124"/>
    <mergeCell ref="E125:H125"/>
    <mergeCell ref="E130:H130"/>
    <mergeCell ref="E140:H140"/>
    <mergeCell ref="E141:H141"/>
    <mergeCell ref="E131:H131"/>
    <mergeCell ref="E132:H132"/>
    <mergeCell ref="E133:H133"/>
    <mergeCell ref="E138:H138"/>
    <mergeCell ref="E139:H139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7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I245"/>
  <sheetViews>
    <sheetView showGridLines="0" topLeftCell="A46" zoomScaleNormal="10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100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5190438000</v>
      </c>
      <c r="G5" s="3">
        <v>5512279000</v>
      </c>
      <c r="H5" s="3">
        <v>5761547000</v>
      </c>
    </row>
    <row r="6" spans="5:8" ht="13.8" x14ac:dyDescent="0.3">
      <c r="E6" s="22" t="s">
        <v>9</v>
      </c>
      <c r="F6" s="3">
        <v>3875640000</v>
      </c>
      <c r="G6" s="3"/>
      <c r="H6" s="3"/>
    </row>
    <row r="7" spans="5:8" ht="13.8" x14ac:dyDescent="0.25">
      <c r="E7" s="20" t="s">
        <v>10</v>
      </c>
      <c r="F7" s="23">
        <f>SUM(F8:F20)</f>
        <v>3230675000</v>
      </c>
      <c r="G7" s="23">
        <f>SUM(G8:G20)</f>
        <v>3340464000</v>
      </c>
      <c r="H7" s="23">
        <f>SUM(H8:H20)</f>
        <v>3491244000</v>
      </c>
    </row>
    <row r="8" spans="5:8" ht="13.8" x14ac:dyDescent="0.3">
      <c r="E8" s="24" t="s">
        <v>11</v>
      </c>
      <c r="F8" s="9"/>
      <c r="G8" s="9"/>
      <c r="H8" s="9"/>
    </row>
    <row r="9" spans="5:8" ht="13.8" x14ac:dyDescent="0.3">
      <c r="E9" s="24" t="s">
        <v>12</v>
      </c>
      <c r="F9" s="9">
        <v>1441639000</v>
      </c>
      <c r="G9" s="9">
        <v>1507452000</v>
      </c>
      <c r="H9" s="9">
        <v>1575620000</v>
      </c>
    </row>
    <row r="10" spans="5:8" ht="13.8" x14ac:dyDescent="0.3">
      <c r="E10" s="24" t="s">
        <v>13</v>
      </c>
      <c r="F10" s="25">
        <v>746609000</v>
      </c>
      <c r="G10" s="25">
        <v>756042000</v>
      </c>
      <c r="H10" s="25">
        <v>799227000</v>
      </c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>
        <v>221753000</v>
      </c>
      <c r="G13" s="25">
        <v>218697000</v>
      </c>
      <c r="H13" s="25">
        <v>219313000</v>
      </c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>
        <v>820674000</v>
      </c>
      <c r="G20" s="9">
        <v>858273000</v>
      </c>
      <c r="H20" s="9">
        <v>897084000</v>
      </c>
    </row>
    <row r="21" spans="5:8" ht="13.8" x14ac:dyDescent="0.25">
      <c r="E21" s="20" t="s">
        <v>24</v>
      </c>
      <c r="F21" s="3">
        <f>SUM(F22:F30)</f>
        <v>44017000</v>
      </c>
      <c r="G21" s="3">
        <f>SUM(G22:G30)</f>
        <v>35200000</v>
      </c>
      <c r="H21" s="3">
        <f>SUM(H22:H30)</f>
        <v>36300000</v>
      </c>
    </row>
    <row r="22" spans="5:8" ht="13.8" x14ac:dyDescent="0.3">
      <c r="E22" s="24" t="s">
        <v>25</v>
      </c>
      <c r="F22" s="25">
        <v>1000000</v>
      </c>
      <c r="G22" s="25">
        <v>1200000</v>
      </c>
      <c r="H22" s="25">
        <v>1300000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8517000</v>
      </c>
      <c r="G24" s="9"/>
      <c r="H24" s="9"/>
    </row>
    <row r="25" spans="5:8" ht="13.8" x14ac:dyDescent="0.3">
      <c r="E25" s="24" t="s">
        <v>28</v>
      </c>
      <c r="F25" s="9">
        <v>27500000</v>
      </c>
      <c r="G25" s="9">
        <v>26000000</v>
      </c>
      <c r="H25" s="9">
        <v>26000000</v>
      </c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>
        <v>7000000</v>
      </c>
      <c r="G27" s="9">
        <v>8000000</v>
      </c>
      <c r="H27" s="9">
        <v>9000000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12340770000</v>
      </c>
      <c r="G31" s="16">
        <f>+G5+G6+G7+G21</f>
        <v>8887943000</v>
      </c>
      <c r="H31" s="16">
        <f>+H5+H6+H7+H21</f>
        <v>9289091000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24471000</v>
      </c>
      <c r="G33" s="3">
        <f>SUM(G34:G40)</f>
        <v>6300000</v>
      </c>
      <c r="H33" s="3">
        <f>SUM(H34:H40)</f>
        <v>35824000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21471000</v>
      </c>
      <c r="G35" s="9">
        <v>300000</v>
      </c>
      <c r="H35" s="9">
        <v>29824000</v>
      </c>
    </row>
    <row r="36" spans="5:8" ht="13.8" x14ac:dyDescent="0.3">
      <c r="E36" s="24" t="s">
        <v>38</v>
      </c>
      <c r="F36" s="9">
        <v>3000000</v>
      </c>
      <c r="G36" s="9">
        <v>6000000</v>
      </c>
      <c r="H36" s="9">
        <v>6000000</v>
      </c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24471000</v>
      </c>
      <c r="G43" s="29">
        <f>+G33+G41</f>
        <v>6300000</v>
      </c>
      <c r="H43" s="29">
        <f>+H33+H41</f>
        <v>35824000</v>
      </c>
    </row>
    <row r="44" spans="5:8" ht="13.8" x14ac:dyDescent="0.25">
      <c r="E44" s="30" t="s">
        <v>42</v>
      </c>
      <c r="F44" s="31">
        <f>+F31+F43</f>
        <v>12365241000</v>
      </c>
      <c r="G44" s="31">
        <f>+G31+G43</f>
        <v>8894243000</v>
      </c>
      <c r="H44" s="31">
        <f>+H31+H43</f>
        <v>9324915000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465519000</v>
      </c>
      <c r="G47" s="23">
        <f>SUM(G49+G61+G67)</f>
        <v>527439000</v>
      </c>
      <c r="H47" s="23">
        <f>SUM(H49+H61+H67)</f>
        <v>521883000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381571000</v>
      </c>
      <c r="G61" s="3">
        <f t="shared" ref="G61:H61" si="0">SUM(G62:G65)</f>
        <v>436366000</v>
      </c>
      <c r="H61" s="3">
        <f t="shared" si="0"/>
        <v>426455000</v>
      </c>
    </row>
    <row r="62" spans="5:9" x14ac:dyDescent="0.25">
      <c r="E62" s="4" t="s">
        <v>151</v>
      </c>
      <c r="F62" s="5">
        <v>17172000</v>
      </c>
      <c r="G62" s="6">
        <v>15173000</v>
      </c>
      <c r="H62" s="7">
        <v>15172000</v>
      </c>
    </row>
    <row r="63" spans="5:9" x14ac:dyDescent="0.25">
      <c r="E63" s="4" t="s">
        <v>152</v>
      </c>
      <c r="F63" s="8">
        <v>20000000</v>
      </c>
      <c r="G63" s="9">
        <v>40000000</v>
      </c>
      <c r="H63" s="10">
        <v>40000000</v>
      </c>
    </row>
    <row r="64" spans="5:9" x14ac:dyDescent="0.25">
      <c r="E64" s="4" t="s">
        <v>153</v>
      </c>
      <c r="F64" s="8">
        <v>319752000</v>
      </c>
      <c r="G64" s="9">
        <v>367102000</v>
      </c>
      <c r="H64" s="10">
        <v>365602000</v>
      </c>
    </row>
    <row r="65" spans="5:8" x14ac:dyDescent="0.25">
      <c r="E65" s="4" t="s">
        <v>154</v>
      </c>
      <c r="F65" s="11">
        <v>24647000</v>
      </c>
      <c r="G65" s="12">
        <v>14091000</v>
      </c>
      <c r="H65" s="13">
        <v>5681000</v>
      </c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83948000</v>
      </c>
      <c r="G67" s="3">
        <f t="shared" ref="G67:H67" si="1">SUM(G68:G73)</f>
        <v>91073000</v>
      </c>
      <c r="H67" s="3">
        <f t="shared" si="1"/>
        <v>95428000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7215000</v>
      </c>
      <c r="G71" s="9">
        <v>7278000</v>
      </c>
      <c r="H71" s="10">
        <v>7606000</v>
      </c>
    </row>
    <row r="72" spans="5:8" x14ac:dyDescent="0.25">
      <c r="E72" s="33" t="s">
        <v>158</v>
      </c>
      <c r="F72" s="25">
        <v>65324000</v>
      </c>
      <c r="G72" s="14">
        <v>68251000</v>
      </c>
      <c r="H72" s="34">
        <v>71438000</v>
      </c>
    </row>
    <row r="73" spans="5:8" x14ac:dyDescent="0.25">
      <c r="E73" s="33" t="s">
        <v>159</v>
      </c>
      <c r="F73" s="9">
        <v>11409000</v>
      </c>
      <c r="G73" s="9">
        <v>15544000</v>
      </c>
      <c r="H73" s="10">
        <v>16384000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465519000</v>
      </c>
      <c r="G114" s="16">
        <f>SUM(G47)</f>
        <v>527439000</v>
      </c>
      <c r="H114" s="16">
        <f>SUM(H47)</f>
        <v>521883000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101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182765000</v>
      </c>
      <c r="G5" s="3">
        <v>182132000</v>
      </c>
      <c r="H5" s="3">
        <v>190351000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41779000</v>
      </c>
      <c r="G7" s="23">
        <f>SUM(G8:G20)</f>
        <v>47319000</v>
      </c>
      <c r="H7" s="23">
        <f>SUM(H8:H20)</f>
        <v>49369000</v>
      </c>
    </row>
    <row r="8" spans="5:8" ht="13.8" x14ac:dyDescent="0.3">
      <c r="E8" s="24" t="s">
        <v>11</v>
      </c>
      <c r="F8" s="9">
        <v>37328000</v>
      </c>
      <c r="G8" s="9">
        <v>40319000</v>
      </c>
      <c r="H8" s="9">
        <v>42053000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4451000</v>
      </c>
      <c r="G11" s="9">
        <v>7000000</v>
      </c>
      <c r="H11" s="9">
        <v>7316000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3385000</v>
      </c>
      <c r="G21" s="3">
        <f>SUM(G22:G30)</f>
        <v>6200000</v>
      </c>
      <c r="H21" s="3">
        <f>SUM(H22:H30)</f>
        <v>2300000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1385000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>
        <v>4000000</v>
      </c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227929000</v>
      </c>
      <c r="G31" s="16">
        <f>+G5+G6+G7+G21</f>
        <v>235651000</v>
      </c>
      <c r="H31" s="16">
        <f>+H5+H6+H7+H21</f>
        <v>242020000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22146000</v>
      </c>
      <c r="G33" s="3">
        <f>SUM(G34:G40)</f>
        <v>34018000</v>
      </c>
      <c r="H33" s="3">
        <f>SUM(H34:H40)</f>
        <v>22400000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22146000</v>
      </c>
      <c r="G35" s="9">
        <v>34018000</v>
      </c>
      <c r="H35" s="9">
        <v>22400000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22146000</v>
      </c>
      <c r="G43" s="29">
        <f>+G33+G41</f>
        <v>34018000</v>
      </c>
      <c r="H43" s="29">
        <f>+H33+H41</f>
        <v>22400000</v>
      </c>
    </row>
    <row r="44" spans="5:8" ht="13.8" x14ac:dyDescent="0.25">
      <c r="E44" s="30" t="s">
        <v>42</v>
      </c>
      <c r="F44" s="31">
        <f>+F31+F43</f>
        <v>250075000</v>
      </c>
      <c r="G44" s="31">
        <f>+G31+G43</f>
        <v>269669000</v>
      </c>
      <c r="H44" s="31">
        <f>+H31+H43</f>
        <v>264420000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11554000</v>
      </c>
      <c r="G47" s="23">
        <f>SUM(G49+G61+G67)</f>
        <v>11960000</v>
      </c>
      <c r="H47" s="23">
        <f>SUM(H49+H61+H67)</f>
        <v>12518000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>
        <v>1000000</v>
      </c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>
        <v>1000000</v>
      </c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11554000</v>
      </c>
      <c r="G67" s="3">
        <f t="shared" ref="G67:H67" si="1">SUM(G68:G73)</f>
        <v>11960000</v>
      </c>
      <c r="H67" s="3">
        <f t="shared" si="1"/>
        <v>12518000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8717000</v>
      </c>
      <c r="G72" s="14">
        <v>9108000</v>
      </c>
      <c r="H72" s="34">
        <v>9533000</v>
      </c>
    </row>
    <row r="73" spans="5:8" x14ac:dyDescent="0.25">
      <c r="E73" s="33" t="s">
        <v>159</v>
      </c>
      <c r="F73" s="9">
        <v>2837000</v>
      </c>
      <c r="G73" s="9">
        <v>2852000</v>
      </c>
      <c r="H73" s="10">
        <v>2985000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11554000</v>
      </c>
      <c r="G114" s="16">
        <f>SUM(G47)</f>
        <v>11960000</v>
      </c>
      <c r="H114" s="16">
        <f>SUM(H47)</f>
        <v>12518000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I245"/>
  <sheetViews>
    <sheetView showGridLines="0" topLeftCell="A47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102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169550000</v>
      </c>
      <c r="G5" s="3">
        <v>167994000</v>
      </c>
      <c r="H5" s="3">
        <v>175573000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56051000</v>
      </c>
      <c r="G7" s="23">
        <f>SUM(G8:G20)</f>
        <v>53959000</v>
      </c>
      <c r="H7" s="23">
        <f>SUM(H8:H20)</f>
        <v>56328000</v>
      </c>
    </row>
    <row r="8" spans="5:8" ht="13.8" x14ac:dyDescent="0.3">
      <c r="E8" s="24" t="s">
        <v>11</v>
      </c>
      <c r="F8" s="9">
        <v>41576000</v>
      </c>
      <c r="G8" s="9">
        <v>44959000</v>
      </c>
      <c r="H8" s="9">
        <v>46921000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14475000</v>
      </c>
      <c r="G11" s="9">
        <v>9000000</v>
      </c>
      <c r="H11" s="9">
        <v>9407000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3328000</v>
      </c>
      <c r="G21" s="3">
        <f>SUM(G22:G30)</f>
        <v>2100000</v>
      </c>
      <c r="H21" s="3">
        <f>SUM(H22:H30)</f>
        <v>2200000</v>
      </c>
    </row>
    <row r="22" spans="5:8" ht="13.8" x14ac:dyDescent="0.3">
      <c r="E22" s="24" t="s">
        <v>25</v>
      </c>
      <c r="F22" s="25">
        <v>1900000</v>
      </c>
      <c r="G22" s="25">
        <v>2100000</v>
      </c>
      <c r="H22" s="25">
        <v>2200000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1428000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228929000</v>
      </c>
      <c r="G31" s="16">
        <f>+G5+G6+G7+G21</f>
        <v>224053000</v>
      </c>
      <c r="H31" s="16">
        <f>+H5+H6+H7+H21</f>
        <v>234101000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228929000</v>
      </c>
      <c r="G44" s="31">
        <f>+G31+G43</f>
        <v>224053000</v>
      </c>
      <c r="H44" s="31">
        <f>+H31+H43</f>
        <v>234101000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1379000</v>
      </c>
      <c r="G47" s="23">
        <f>SUM(G49+G61+G67)</f>
        <v>1363000</v>
      </c>
      <c r="H47" s="23">
        <f>SUM(H49+H61+H67)</f>
        <v>1427000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>
        <v>700000</v>
      </c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1379000</v>
      </c>
      <c r="G67" s="3">
        <f t="shared" ref="G67:H67" si="1">SUM(G68:G73)</f>
        <v>1363000</v>
      </c>
      <c r="H67" s="3">
        <f t="shared" si="1"/>
        <v>1427000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9">
        <v>1379000</v>
      </c>
      <c r="G73" s="9">
        <v>1363000</v>
      </c>
      <c r="H73" s="10">
        <v>1427000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1379000</v>
      </c>
      <c r="G114" s="16">
        <f>SUM(G47)</f>
        <v>1363000</v>
      </c>
      <c r="H114" s="16">
        <f>SUM(H47)</f>
        <v>1427000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103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122960000</v>
      </c>
      <c r="G5" s="3">
        <v>122416000</v>
      </c>
      <c r="H5" s="3">
        <v>127946000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41078000</v>
      </c>
      <c r="G7" s="23">
        <f>SUM(G8:G20)</f>
        <v>36131000</v>
      </c>
      <c r="H7" s="23">
        <f>SUM(H8:H20)</f>
        <v>37636000</v>
      </c>
    </row>
    <row r="8" spans="5:8" ht="13.8" x14ac:dyDescent="0.3">
      <c r="E8" s="24" t="s">
        <v>11</v>
      </c>
      <c r="F8" s="9">
        <v>41078000</v>
      </c>
      <c r="G8" s="9">
        <v>30213000</v>
      </c>
      <c r="H8" s="9">
        <v>31451000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5918000</v>
      </c>
      <c r="H11" s="9">
        <v>6185000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3425000</v>
      </c>
      <c r="G21" s="3">
        <f>SUM(G22:G30)</f>
        <v>2200000</v>
      </c>
      <c r="H21" s="3">
        <f>SUM(H22:H30)</f>
        <v>2300000</v>
      </c>
    </row>
    <row r="22" spans="5:8" ht="13.8" x14ac:dyDescent="0.3">
      <c r="E22" s="24" t="s">
        <v>25</v>
      </c>
      <c r="F22" s="25">
        <v>1900000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1525000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167463000</v>
      </c>
      <c r="G31" s="16">
        <f>+G5+G6+G7+G21</f>
        <v>160747000</v>
      </c>
      <c r="H31" s="16">
        <f>+H5+H6+H7+H21</f>
        <v>167882000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1500000</v>
      </c>
      <c r="H33" s="3">
        <f>SUM(H34:H40)</f>
        <v>300000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>
        <v>1500000</v>
      </c>
      <c r="H35" s="9">
        <v>300000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1500000</v>
      </c>
      <c r="H43" s="29">
        <f>+H33+H41</f>
        <v>300000</v>
      </c>
    </row>
    <row r="44" spans="5:8" ht="13.8" x14ac:dyDescent="0.25">
      <c r="E44" s="30" t="s">
        <v>42</v>
      </c>
      <c r="F44" s="31">
        <f>+F31+F43</f>
        <v>167463000</v>
      </c>
      <c r="G44" s="31">
        <f>+G31+G43</f>
        <v>162247000</v>
      </c>
      <c r="H44" s="31">
        <f>+H31+H43</f>
        <v>168182000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2191000</v>
      </c>
      <c r="G47" s="23">
        <f>SUM(G49+G61+G67)</f>
        <v>2296000</v>
      </c>
      <c r="H47" s="23">
        <f>SUM(H49+H61+H67)</f>
        <v>2403000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>
        <v>750000</v>
      </c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2191000</v>
      </c>
      <c r="G67" s="3">
        <f t="shared" ref="G67:H67" si="1">SUM(G68:G73)</f>
        <v>2296000</v>
      </c>
      <c r="H67" s="3">
        <f t="shared" si="1"/>
        <v>2403000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1117000</v>
      </c>
      <c r="G72" s="14">
        <v>1167000</v>
      </c>
      <c r="H72" s="34">
        <v>1221000</v>
      </c>
    </row>
    <row r="73" spans="5:8" x14ac:dyDescent="0.25">
      <c r="E73" s="33" t="s">
        <v>159</v>
      </c>
      <c r="F73" s="9">
        <v>1074000</v>
      </c>
      <c r="G73" s="9">
        <v>1129000</v>
      </c>
      <c r="H73" s="10">
        <v>1182000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2191000</v>
      </c>
      <c r="G114" s="16">
        <f>SUM(G47)</f>
        <v>2296000</v>
      </c>
      <c r="H114" s="16">
        <f>SUM(H47)</f>
        <v>2403000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104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308440000</v>
      </c>
      <c r="G5" s="3">
        <v>311402000</v>
      </c>
      <c r="H5" s="3">
        <v>325529000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104304000</v>
      </c>
      <c r="G7" s="23">
        <f>SUM(G8:G20)</f>
        <v>119876000</v>
      </c>
      <c r="H7" s="23">
        <f>SUM(H8:H20)</f>
        <v>113070000</v>
      </c>
    </row>
    <row r="8" spans="5:8" ht="13.8" x14ac:dyDescent="0.3">
      <c r="E8" s="24" t="s">
        <v>11</v>
      </c>
      <c r="F8" s="9"/>
      <c r="G8" s="9"/>
      <c r="H8" s="9"/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7000000</v>
      </c>
      <c r="H11" s="9">
        <v>7316000</v>
      </c>
    </row>
    <row r="12" spans="5:8" ht="13.8" x14ac:dyDescent="0.3">
      <c r="E12" s="24" t="s">
        <v>15</v>
      </c>
      <c r="F12" s="9">
        <v>14900000</v>
      </c>
      <c r="G12" s="9">
        <v>31500000</v>
      </c>
      <c r="H12" s="9">
        <v>20732000</v>
      </c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>
        <v>89404000</v>
      </c>
      <c r="G19" s="9">
        <v>81376000</v>
      </c>
      <c r="H19" s="9">
        <v>85022000</v>
      </c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10159000</v>
      </c>
      <c r="G21" s="3">
        <f>SUM(G22:G30)</f>
        <v>2200000</v>
      </c>
      <c r="H21" s="3">
        <f>SUM(H22:H30)</f>
        <v>7300000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3159000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>
        <v>5000000</v>
      </c>
      <c r="G27" s="9"/>
      <c r="H27" s="9">
        <v>5000000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422903000</v>
      </c>
      <c r="G31" s="16">
        <f>+G5+G6+G7+G21</f>
        <v>433478000</v>
      </c>
      <c r="H31" s="16">
        <f>+H5+H6+H7+H21</f>
        <v>445899000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58227000</v>
      </c>
      <c r="G33" s="3">
        <f>SUM(G34:G40)</f>
        <v>7871000</v>
      </c>
      <c r="H33" s="3">
        <f>SUM(H34:H40)</f>
        <v>8411000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57227000</v>
      </c>
      <c r="G35" s="9">
        <v>6871000</v>
      </c>
      <c r="H35" s="9">
        <v>7411000</v>
      </c>
    </row>
    <row r="36" spans="5:8" ht="13.8" x14ac:dyDescent="0.3">
      <c r="E36" s="24" t="s">
        <v>38</v>
      </c>
      <c r="F36" s="9">
        <v>1000000</v>
      </c>
      <c r="G36" s="9">
        <v>1000000</v>
      </c>
      <c r="H36" s="9">
        <v>1000000</v>
      </c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58227000</v>
      </c>
      <c r="G43" s="29">
        <f>+G33+G41</f>
        <v>7871000</v>
      </c>
      <c r="H43" s="29">
        <f>+H33+H41</f>
        <v>8411000</v>
      </c>
    </row>
    <row r="44" spans="5:8" ht="13.8" x14ac:dyDescent="0.25">
      <c r="E44" s="30" t="s">
        <v>42</v>
      </c>
      <c r="F44" s="31">
        <f>+F31+F43</f>
        <v>481130000</v>
      </c>
      <c r="G44" s="31">
        <f>+G31+G43</f>
        <v>441349000</v>
      </c>
      <c r="H44" s="31">
        <f>+H31+H43</f>
        <v>454310000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112196000</v>
      </c>
      <c r="G47" s="23">
        <f>SUM(G49+G61+G67)</f>
        <v>121192000</v>
      </c>
      <c r="H47" s="23">
        <f>SUM(H49+H61+H67)</f>
        <v>132312000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94295000</v>
      </c>
      <c r="G61" s="3">
        <f t="shared" ref="G61:H61" si="0">SUM(G62:G65)</f>
        <v>102537000</v>
      </c>
      <c r="H61" s="3">
        <f t="shared" si="0"/>
        <v>112787000</v>
      </c>
    </row>
    <row r="62" spans="5:9" x14ac:dyDescent="0.25">
      <c r="E62" s="4" t="s">
        <v>151</v>
      </c>
      <c r="F62" s="5">
        <v>2214000</v>
      </c>
      <c r="G62" s="6">
        <v>2214000</v>
      </c>
      <c r="H62" s="7">
        <v>2214000</v>
      </c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>
        <v>87759000</v>
      </c>
      <c r="G64" s="9">
        <v>98270000</v>
      </c>
      <c r="H64" s="10">
        <v>108270000</v>
      </c>
    </row>
    <row r="65" spans="5:8" x14ac:dyDescent="0.25">
      <c r="E65" s="4" t="s">
        <v>154</v>
      </c>
      <c r="F65" s="11">
        <v>4322000</v>
      </c>
      <c r="G65" s="12">
        <v>2053000</v>
      </c>
      <c r="H65" s="13">
        <v>2303000</v>
      </c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17901000</v>
      </c>
      <c r="G67" s="3">
        <f t="shared" ref="G67:H67" si="1">SUM(G68:G73)</f>
        <v>18655000</v>
      </c>
      <c r="H67" s="3">
        <f t="shared" si="1"/>
        <v>19525000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530000</v>
      </c>
      <c r="G71" s="9">
        <v>582000</v>
      </c>
      <c r="H71" s="10">
        <v>608000</v>
      </c>
    </row>
    <row r="72" spans="5:8" x14ac:dyDescent="0.25">
      <c r="E72" s="33" t="s">
        <v>158</v>
      </c>
      <c r="F72" s="25">
        <v>14142000</v>
      </c>
      <c r="G72" s="14">
        <v>14776000</v>
      </c>
      <c r="H72" s="34">
        <v>15466000</v>
      </c>
    </row>
    <row r="73" spans="5:8" x14ac:dyDescent="0.25">
      <c r="E73" s="33" t="s">
        <v>159</v>
      </c>
      <c r="F73" s="9">
        <v>3229000</v>
      </c>
      <c r="G73" s="9">
        <v>3297000</v>
      </c>
      <c r="H73" s="10">
        <v>3451000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112196000</v>
      </c>
      <c r="G114" s="16">
        <f>SUM(G47)</f>
        <v>121192000</v>
      </c>
      <c r="H114" s="16">
        <f>SUM(H47)</f>
        <v>132312000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105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140792000</v>
      </c>
      <c r="G5" s="3">
        <v>141073000</v>
      </c>
      <c r="H5" s="3">
        <v>147439000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53483000</v>
      </c>
      <c r="G7" s="23">
        <f>SUM(G8:G20)</f>
        <v>42061000</v>
      </c>
      <c r="H7" s="23">
        <f>SUM(H8:H20)</f>
        <v>43857000</v>
      </c>
    </row>
    <row r="8" spans="5:8" ht="13.8" x14ac:dyDescent="0.3">
      <c r="E8" s="24" t="s">
        <v>11</v>
      </c>
      <c r="F8" s="9">
        <v>46431000</v>
      </c>
      <c r="G8" s="9">
        <v>36061000</v>
      </c>
      <c r="H8" s="9">
        <v>37586000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7052000</v>
      </c>
      <c r="G11" s="9">
        <v>6000000</v>
      </c>
      <c r="H11" s="9">
        <v>6271000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3794000</v>
      </c>
      <c r="G21" s="3">
        <f>SUM(G22:G30)</f>
        <v>2200000</v>
      </c>
      <c r="H21" s="3">
        <f>SUM(H22:H30)</f>
        <v>2300000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1794000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198069000</v>
      </c>
      <c r="G31" s="16">
        <f>+G5+G6+G7+G21</f>
        <v>185334000</v>
      </c>
      <c r="H31" s="16">
        <f>+H5+H6+H7+H21</f>
        <v>193596000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2250000</v>
      </c>
      <c r="G33" s="3">
        <f>SUM(G34:G40)</f>
        <v>1800000</v>
      </c>
      <c r="H33" s="3">
        <f>SUM(H34:H40)</f>
        <v>2604000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2250000</v>
      </c>
      <c r="G35" s="9">
        <v>1800000</v>
      </c>
      <c r="H35" s="9">
        <v>2604000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2250000</v>
      </c>
      <c r="G43" s="29">
        <f>+G33+G41</f>
        <v>1800000</v>
      </c>
      <c r="H43" s="29">
        <f>+H33+H41</f>
        <v>2604000</v>
      </c>
    </row>
    <row r="44" spans="5:8" ht="13.8" x14ac:dyDescent="0.25">
      <c r="E44" s="30" t="s">
        <v>42</v>
      </c>
      <c r="F44" s="31">
        <f>+F31+F43</f>
        <v>200319000</v>
      </c>
      <c r="G44" s="31">
        <f>+G31+G43</f>
        <v>187134000</v>
      </c>
      <c r="H44" s="31">
        <f>+H31+H43</f>
        <v>196200000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3552000</v>
      </c>
      <c r="G47" s="23">
        <f>SUM(G49+G61+G67)</f>
        <v>3695000</v>
      </c>
      <c r="H47" s="23">
        <f>SUM(H49+H61+H67)</f>
        <v>3868000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3552000</v>
      </c>
      <c r="G67" s="3">
        <f t="shared" ref="G67:H67" si="1">SUM(G68:G73)</f>
        <v>3695000</v>
      </c>
      <c r="H67" s="3">
        <f t="shared" si="1"/>
        <v>3868000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3214000</v>
      </c>
      <c r="G72" s="14">
        <v>3358000</v>
      </c>
      <c r="H72" s="34">
        <v>3515000</v>
      </c>
    </row>
    <row r="73" spans="5:8" x14ac:dyDescent="0.25">
      <c r="E73" s="33" t="s">
        <v>159</v>
      </c>
      <c r="F73" s="9">
        <v>338000</v>
      </c>
      <c r="G73" s="9">
        <v>337000</v>
      </c>
      <c r="H73" s="10">
        <v>353000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3552000</v>
      </c>
      <c r="G114" s="16">
        <f>SUM(G47)</f>
        <v>3695000</v>
      </c>
      <c r="H114" s="16">
        <f>SUM(H47)</f>
        <v>3868000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106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110135000</v>
      </c>
      <c r="G5" s="3">
        <v>113257000</v>
      </c>
      <c r="H5" s="3">
        <v>118351000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92147000</v>
      </c>
      <c r="G7" s="23">
        <f>SUM(G8:G20)</f>
        <v>44838000</v>
      </c>
      <c r="H7" s="23">
        <f>SUM(H8:H20)</f>
        <v>46736000</v>
      </c>
    </row>
    <row r="8" spans="5:8" ht="13.8" x14ac:dyDescent="0.3">
      <c r="E8" s="24" t="s">
        <v>11</v>
      </c>
      <c r="F8" s="9">
        <v>47735000</v>
      </c>
      <c r="G8" s="9">
        <v>29838000</v>
      </c>
      <c r="H8" s="9">
        <v>31058000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44412000</v>
      </c>
      <c r="G11" s="9">
        <v>15000000</v>
      </c>
      <c r="H11" s="9">
        <v>15678000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3484000</v>
      </c>
      <c r="G21" s="3">
        <f>SUM(G22:G30)</f>
        <v>2100000</v>
      </c>
      <c r="H21" s="3">
        <f>SUM(H22:H30)</f>
        <v>2200000</v>
      </c>
    </row>
    <row r="22" spans="5:8" ht="13.8" x14ac:dyDescent="0.3">
      <c r="E22" s="24" t="s">
        <v>25</v>
      </c>
      <c r="F22" s="25">
        <v>1900000</v>
      </c>
      <c r="G22" s="25">
        <v>2100000</v>
      </c>
      <c r="H22" s="25">
        <v>2200000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1584000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205766000</v>
      </c>
      <c r="G31" s="16">
        <f>+G5+G6+G7+G21</f>
        <v>160195000</v>
      </c>
      <c r="H31" s="16">
        <f>+H5+H6+H7+H21</f>
        <v>167287000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698000</v>
      </c>
      <c r="G33" s="3">
        <f>SUM(G34:G40)</f>
        <v>11515000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698000</v>
      </c>
      <c r="G35" s="9">
        <v>11515000</v>
      </c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698000</v>
      </c>
      <c r="G43" s="29">
        <f>+G33+G41</f>
        <v>11515000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206464000</v>
      </c>
      <c r="G44" s="31">
        <f>+G31+G43</f>
        <v>171710000</v>
      </c>
      <c r="H44" s="31">
        <f>+H31+H43</f>
        <v>167287000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5426000</v>
      </c>
      <c r="G47" s="23">
        <f>SUM(G49+G61+G67)</f>
        <v>5670000</v>
      </c>
      <c r="H47" s="23">
        <f>SUM(H49+H61+H67)</f>
        <v>5935000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>
        <v>1000000</v>
      </c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5426000</v>
      </c>
      <c r="G67" s="3">
        <f t="shared" ref="G67:H67" si="1">SUM(G68:G73)</f>
        <v>5670000</v>
      </c>
      <c r="H67" s="3">
        <f t="shared" si="1"/>
        <v>5935000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283000</v>
      </c>
      <c r="G71" s="9">
        <v>335000</v>
      </c>
      <c r="H71" s="10">
        <v>351000</v>
      </c>
    </row>
    <row r="72" spans="5:8" x14ac:dyDescent="0.25">
      <c r="E72" s="33" t="s">
        <v>158</v>
      </c>
      <c r="F72" s="25">
        <v>4286000</v>
      </c>
      <c r="G72" s="14">
        <v>4478000</v>
      </c>
      <c r="H72" s="34">
        <v>4687000</v>
      </c>
    </row>
    <row r="73" spans="5:8" x14ac:dyDescent="0.25">
      <c r="E73" s="33" t="s">
        <v>159</v>
      </c>
      <c r="F73" s="9">
        <v>857000</v>
      </c>
      <c r="G73" s="9">
        <v>857000</v>
      </c>
      <c r="H73" s="10">
        <v>897000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5426000</v>
      </c>
      <c r="G114" s="16">
        <f>SUM(G47)</f>
        <v>5670000</v>
      </c>
      <c r="H114" s="16">
        <f>SUM(H47)</f>
        <v>5935000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107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49614000</v>
      </c>
      <c r="G5" s="3">
        <v>50022000</v>
      </c>
      <c r="H5" s="3">
        <v>52277000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13858000</v>
      </c>
      <c r="G7" s="23">
        <f>SUM(G8:G20)</f>
        <v>24678000</v>
      </c>
      <c r="H7" s="23">
        <f>SUM(H8:H20)</f>
        <v>25605000</v>
      </c>
    </row>
    <row r="8" spans="5:8" ht="13.8" x14ac:dyDescent="0.3">
      <c r="E8" s="24" t="s">
        <v>11</v>
      </c>
      <c r="F8" s="9">
        <v>13858000</v>
      </c>
      <c r="G8" s="9">
        <v>14678000</v>
      </c>
      <c r="H8" s="9">
        <v>15153000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10000000</v>
      </c>
      <c r="H11" s="9">
        <v>10452000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7400000</v>
      </c>
      <c r="G21" s="3">
        <f>SUM(G22:G30)</f>
        <v>3000000</v>
      </c>
      <c r="H21" s="3">
        <f>SUM(H22:H30)</f>
        <v>7100000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1400000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>
        <v>3000000</v>
      </c>
      <c r="G27" s="9"/>
      <c r="H27" s="9">
        <v>4000000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70872000</v>
      </c>
      <c r="G31" s="16">
        <f>+G5+G6+G7+G21</f>
        <v>77700000</v>
      </c>
      <c r="H31" s="16">
        <f>+H5+H6+H7+H21</f>
        <v>84982000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15850000</v>
      </c>
      <c r="G33" s="3">
        <f>SUM(G34:G40)</f>
        <v>1500000</v>
      </c>
      <c r="H33" s="3">
        <f>SUM(H34:H40)</f>
        <v>300000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15850000</v>
      </c>
      <c r="G35" s="9">
        <v>1500000</v>
      </c>
      <c r="H35" s="9">
        <v>300000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15850000</v>
      </c>
      <c r="G43" s="29">
        <f>+G33+G41</f>
        <v>1500000</v>
      </c>
      <c r="H43" s="29">
        <f>+H33+H41</f>
        <v>300000</v>
      </c>
    </row>
    <row r="44" spans="5:8" ht="13.8" x14ac:dyDescent="0.25">
      <c r="E44" s="30" t="s">
        <v>42</v>
      </c>
      <c r="F44" s="31">
        <f>+F31+F43</f>
        <v>86722000</v>
      </c>
      <c r="G44" s="31">
        <f>+G31+G43</f>
        <v>79200000</v>
      </c>
      <c r="H44" s="31">
        <f>+H31+H43</f>
        <v>85282000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3017000</v>
      </c>
      <c r="G47" s="23">
        <f>SUM(G49+G61+G67)</f>
        <v>3098000</v>
      </c>
      <c r="H47" s="23">
        <f>SUM(H49+H61+H67)</f>
        <v>3242000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3017000</v>
      </c>
      <c r="G67" s="3">
        <f t="shared" ref="G67:H67" si="1">SUM(G68:G73)</f>
        <v>3098000</v>
      </c>
      <c r="H67" s="3">
        <f t="shared" si="1"/>
        <v>3242000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283000</v>
      </c>
      <c r="G71" s="9">
        <v>272000</v>
      </c>
      <c r="H71" s="10">
        <v>284000</v>
      </c>
    </row>
    <row r="72" spans="5:8" x14ac:dyDescent="0.25">
      <c r="E72" s="33" t="s">
        <v>158</v>
      </c>
      <c r="F72" s="25">
        <v>2142000</v>
      </c>
      <c r="G72" s="14">
        <v>2238000</v>
      </c>
      <c r="H72" s="34">
        <v>2343000</v>
      </c>
    </row>
    <row r="73" spans="5:8" x14ac:dyDescent="0.25">
      <c r="E73" s="33" t="s">
        <v>159</v>
      </c>
      <c r="F73" s="9">
        <v>592000</v>
      </c>
      <c r="G73" s="9">
        <v>588000</v>
      </c>
      <c r="H73" s="10">
        <v>615000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3017000</v>
      </c>
      <c r="G114" s="16">
        <f>SUM(G47)</f>
        <v>3098000</v>
      </c>
      <c r="H114" s="16">
        <f>SUM(H47)</f>
        <v>3242000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I245"/>
  <sheetViews>
    <sheetView showGridLines="0" workbookViewId="0">
      <selection activeCell="J62" sqref="J62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43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706648000</v>
      </c>
      <c r="G5" s="3">
        <v>749499000</v>
      </c>
      <c r="H5" s="3">
        <v>783404000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390748000</v>
      </c>
      <c r="G7" s="23">
        <f>SUM(G8:G20)</f>
        <v>427035000</v>
      </c>
      <c r="H7" s="23">
        <f>SUM(H8:H20)</f>
        <v>447842000</v>
      </c>
    </row>
    <row r="8" spans="5:8" ht="13.8" x14ac:dyDescent="0.3">
      <c r="E8" s="24" t="s">
        <v>11</v>
      </c>
      <c r="F8" s="9">
        <v>287626000</v>
      </c>
      <c r="G8" s="9">
        <v>313770000</v>
      </c>
      <c r="H8" s="9">
        <v>328931000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3122000</v>
      </c>
      <c r="G14" s="25">
        <v>3265000</v>
      </c>
      <c r="H14" s="25">
        <v>3411000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100000000</v>
      </c>
      <c r="G17" s="9">
        <v>110000000</v>
      </c>
      <c r="H17" s="9">
        <v>115500000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5222000</v>
      </c>
      <c r="G21" s="3">
        <f>SUM(G22:G30)</f>
        <v>2200000</v>
      </c>
      <c r="H21" s="3">
        <f>SUM(H22:H30)</f>
        <v>2300000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3222000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1102618000</v>
      </c>
      <c r="G31" s="16">
        <f>+G5+G6+G7+G21</f>
        <v>1178734000</v>
      </c>
      <c r="H31" s="16">
        <f>+H5+H6+H7+H21</f>
        <v>1233546000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1102618000</v>
      </c>
      <c r="G44" s="31">
        <f>+G31+G43</f>
        <v>1178734000</v>
      </c>
      <c r="H44" s="31">
        <f>+H31+H43</f>
        <v>1233546000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47</v>
      </c>
      <c r="F120" s="14">
        <v>69096000</v>
      </c>
      <c r="G120" s="14">
        <v>75185000</v>
      </c>
      <c r="H120" s="14">
        <v>78585000</v>
      </c>
    </row>
    <row r="121" spans="5:8" x14ac:dyDescent="0.25">
      <c r="E121" s="1" t="s">
        <v>48</v>
      </c>
      <c r="F121" s="14">
        <v>55120000</v>
      </c>
      <c r="G121" s="14">
        <v>59979000</v>
      </c>
      <c r="H121" s="14">
        <v>62691000</v>
      </c>
    </row>
    <row r="122" spans="5:8" x14ac:dyDescent="0.25">
      <c r="E122" s="1" t="s">
        <v>49</v>
      </c>
      <c r="F122" s="14">
        <v>43075000</v>
      </c>
      <c r="G122" s="14">
        <v>46871000</v>
      </c>
      <c r="H122" s="14">
        <v>48991000</v>
      </c>
    </row>
    <row r="123" spans="5:8" x14ac:dyDescent="0.25">
      <c r="E123" s="1" t="s">
        <v>50</v>
      </c>
      <c r="F123" s="14">
        <v>162333000</v>
      </c>
      <c r="G123" s="14">
        <v>176640000</v>
      </c>
      <c r="H123" s="14">
        <v>184628000</v>
      </c>
    </row>
    <row r="124" spans="5:8" x14ac:dyDescent="0.25">
      <c r="E124" s="46" t="s">
        <v>44</v>
      </c>
      <c r="F124" s="45"/>
      <c r="G124" s="45"/>
      <c r="H124" s="45"/>
    </row>
    <row r="125" spans="5:8" x14ac:dyDescent="0.25">
      <c r="E125" s="44" t="s">
        <v>51</v>
      </c>
      <c r="F125" s="45"/>
      <c r="G125" s="45"/>
      <c r="H125" s="45"/>
    </row>
    <row r="126" spans="5:8" x14ac:dyDescent="0.25">
      <c r="E126" s="1" t="s">
        <v>47</v>
      </c>
      <c r="F126" s="14">
        <v>43233000</v>
      </c>
      <c r="G126" s="14">
        <v>45222000</v>
      </c>
      <c r="H126" s="14">
        <v>47267000</v>
      </c>
    </row>
    <row r="127" spans="5:8" x14ac:dyDescent="0.25">
      <c r="E127" s="1" t="s">
        <v>48</v>
      </c>
      <c r="F127" s="14">
        <v>34489000</v>
      </c>
      <c r="G127" s="14">
        <v>36076000</v>
      </c>
      <c r="H127" s="14">
        <v>37707000</v>
      </c>
    </row>
    <row r="128" spans="5:8" x14ac:dyDescent="0.25">
      <c r="E128" s="1" t="s">
        <v>49</v>
      </c>
      <c r="F128" s="14">
        <v>26952000</v>
      </c>
      <c r="G128" s="14">
        <v>28192000</v>
      </c>
      <c r="H128" s="14">
        <v>29467000</v>
      </c>
    </row>
    <row r="129" spans="5:8" x14ac:dyDescent="0.25">
      <c r="E129" s="1" t="s">
        <v>50</v>
      </c>
      <c r="F129" s="14">
        <v>101572000</v>
      </c>
      <c r="G129" s="14">
        <v>106245000</v>
      </c>
      <c r="H129" s="14">
        <v>111049000</v>
      </c>
    </row>
    <row r="130" spans="5:8" x14ac:dyDescent="0.25">
      <c r="E130" s="46" t="s">
        <v>44</v>
      </c>
      <c r="F130" s="45"/>
      <c r="G130" s="45"/>
      <c r="H130" s="45"/>
    </row>
    <row r="131" spans="5:8" x14ac:dyDescent="0.25">
      <c r="E131" s="46" t="s">
        <v>44</v>
      </c>
      <c r="F131" s="45"/>
      <c r="G131" s="45"/>
      <c r="H131" s="45"/>
    </row>
    <row r="132" spans="5:8" x14ac:dyDescent="0.25">
      <c r="E132" s="44" t="s">
        <v>52</v>
      </c>
      <c r="F132" s="45"/>
      <c r="G132" s="45"/>
      <c r="H132" s="45"/>
    </row>
    <row r="133" spans="5:8" x14ac:dyDescent="0.25">
      <c r="E133" s="46" t="s">
        <v>44</v>
      </c>
      <c r="F133" s="45"/>
      <c r="G133" s="45"/>
      <c r="H133" s="45"/>
    </row>
    <row r="134" spans="5:8" x14ac:dyDescent="0.25">
      <c r="E134" s="1" t="s">
        <v>47</v>
      </c>
      <c r="F134" s="14">
        <v>51648000</v>
      </c>
      <c r="G134" s="14">
        <v>56425000</v>
      </c>
      <c r="H134" s="14">
        <v>59196000</v>
      </c>
    </row>
    <row r="135" spans="5:8" x14ac:dyDescent="0.25">
      <c r="E135" s="1" t="s">
        <v>48</v>
      </c>
      <c r="F135" s="14">
        <v>91720000</v>
      </c>
      <c r="G135" s="14">
        <v>100204000</v>
      </c>
      <c r="H135" s="14">
        <v>105124000</v>
      </c>
    </row>
    <row r="136" spans="5:8" x14ac:dyDescent="0.25">
      <c r="E136" s="1" t="s">
        <v>49</v>
      </c>
      <c r="F136" s="14">
        <v>41119000</v>
      </c>
      <c r="G136" s="14">
        <v>44922000</v>
      </c>
      <c r="H136" s="14">
        <v>47128000</v>
      </c>
    </row>
    <row r="137" spans="5:8" x14ac:dyDescent="0.25">
      <c r="E137" s="1" t="s">
        <v>50</v>
      </c>
      <c r="F137" s="14">
        <v>98140000</v>
      </c>
      <c r="G137" s="14">
        <v>107218000</v>
      </c>
      <c r="H137" s="14">
        <v>112483000</v>
      </c>
    </row>
    <row r="138" spans="5:8" x14ac:dyDescent="0.25">
      <c r="E138" s="46" t="s">
        <v>44</v>
      </c>
      <c r="F138" s="45"/>
      <c r="G138" s="45"/>
      <c r="H138" s="45"/>
    </row>
    <row r="139" spans="5:8" x14ac:dyDescent="0.25">
      <c r="E139" s="46" t="s">
        <v>44</v>
      </c>
      <c r="F139" s="45"/>
      <c r="G139" s="45"/>
      <c r="H139" s="45"/>
    </row>
    <row r="140" spans="5:8" x14ac:dyDescent="0.25">
      <c r="E140" s="44" t="s">
        <v>53</v>
      </c>
      <c r="F140" s="45"/>
      <c r="G140" s="45"/>
      <c r="H140" s="45"/>
    </row>
    <row r="141" spans="5:8" x14ac:dyDescent="0.25">
      <c r="E141" s="46" t="s">
        <v>44</v>
      </c>
      <c r="F141" s="45"/>
      <c r="G141" s="45"/>
      <c r="H141" s="45"/>
    </row>
    <row r="142" spans="5:8" x14ac:dyDescent="0.25">
      <c r="E142" s="1" t="s">
        <v>47</v>
      </c>
      <c r="F142" s="14">
        <v>20000000</v>
      </c>
      <c r="G142" s="14">
        <v>25000000</v>
      </c>
      <c r="H142" s="14">
        <v>25150000</v>
      </c>
    </row>
    <row r="143" spans="5:8" x14ac:dyDescent="0.25">
      <c r="E143" s="1" t="s">
        <v>48</v>
      </c>
      <c r="F143" s="14">
        <v>20000000</v>
      </c>
      <c r="G143" s="14">
        <v>25000000</v>
      </c>
      <c r="H143" s="14">
        <v>22200000</v>
      </c>
    </row>
    <row r="144" spans="5:8" x14ac:dyDescent="0.25">
      <c r="E144" s="1" t="s">
        <v>49</v>
      </c>
      <c r="F144" s="14">
        <v>20000000</v>
      </c>
      <c r="G144" s="14">
        <v>20000000</v>
      </c>
      <c r="H144" s="14">
        <v>23150000</v>
      </c>
    </row>
    <row r="145" spans="5:8" x14ac:dyDescent="0.25">
      <c r="E145" s="1" t="s">
        <v>50</v>
      </c>
      <c r="F145" s="14">
        <v>40000000</v>
      </c>
      <c r="G145" s="14">
        <v>40000000</v>
      </c>
      <c r="H145" s="14">
        <v>45000000</v>
      </c>
    </row>
    <row r="146" spans="5:8" x14ac:dyDescent="0.25">
      <c r="F146" s="17"/>
      <c r="G146" s="17"/>
      <c r="H146" s="17"/>
    </row>
    <row r="147" spans="5:8" x14ac:dyDescent="0.25">
      <c r="F147" s="17"/>
      <c r="G147" s="17"/>
      <c r="H147" s="17"/>
    </row>
    <row r="148" spans="5:8" x14ac:dyDescent="0.25">
      <c r="F148" s="17"/>
      <c r="G148" s="17"/>
      <c r="H148" s="17"/>
    </row>
    <row r="149" spans="5:8" x14ac:dyDescent="0.25">
      <c r="F149" s="17"/>
      <c r="G149" s="17"/>
      <c r="H149" s="17"/>
    </row>
    <row r="150" spans="5:8" x14ac:dyDescent="0.25">
      <c r="F150" s="17"/>
      <c r="G150" s="17"/>
      <c r="H150" s="17"/>
    </row>
    <row r="151" spans="5:8" x14ac:dyDescent="0.25">
      <c r="F151" s="17"/>
      <c r="G151" s="17"/>
      <c r="H151" s="17"/>
    </row>
    <row r="152" spans="5:8" x14ac:dyDescent="0.25">
      <c r="F152" s="17"/>
      <c r="G152" s="17"/>
      <c r="H152" s="17"/>
    </row>
    <row r="153" spans="5:8" x14ac:dyDescent="0.25">
      <c r="F153" s="17"/>
      <c r="G153" s="17"/>
      <c r="H153" s="17"/>
    </row>
    <row r="154" spans="5:8" x14ac:dyDescent="0.25">
      <c r="F154" s="17"/>
      <c r="G154" s="17"/>
      <c r="H154" s="17"/>
    </row>
    <row r="155" spans="5:8" x14ac:dyDescent="0.25">
      <c r="F155" s="17"/>
      <c r="G155" s="17"/>
      <c r="H155" s="17"/>
    </row>
    <row r="156" spans="5:8" x14ac:dyDescent="0.25">
      <c r="F156" s="17"/>
      <c r="G156" s="17"/>
      <c r="H156" s="17"/>
    </row>
    <row r="157" spans="5:8" x14ac:dyDescent="0.25">
      <c r="F157" s="17"/>
      <c r="G157" s="17"/>
      <c r="H157" s="17"/>
    </row>
    <row r="158" spans="5:8" x14ac:dyDescent="0.25">
      <c r="F158" s="17"/>
      <c r="G158" s="17"/>
      <c r="H158" s="17"/>
    </row>
    <row r="159" spans="5:8" x14ac:dyDescent="0.25">
      <c r="F159" s="17"/>
      <c r="G159" s="17"/>
      <c r="H159" s="17"/>
    </row>
    <row r="160" spans="5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4:H124"/>
    <mergeCell ref="E125:H125"/>
    <mergeCell ref="E130:H130"/>
    <mergeCell ref="E140:H140"/>
    <mergeCell ref="E141:H141"/>
    <mergeCell ref="E131:H131"/>
    <mergeCell ref="E132:H132"/>
    <mergeCell ref="E133:H133"/>
    <mergeCell ref="E138:H138"/>
    <mergeCell ref="E139:H139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7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108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50344000</v>
      </c>
      <c r="G5" s="3">
        <v>50293000</v>
      </c>
      <c r="H5" s="3">
        <v>52563000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32102000</v>
      </c>
      <c r="G7" s="23">
        <f>SUM(G8:G20)</f>
        <v>16233000</v>
      </c>
      <c r="H7" s="23">
        <f>SUM(H8:H20)</f>
        <v>16777000</v>
      </c>
    </row>
    <row r="8" spans="5:8" ht="13.8" x14ac:dyDescent="0.3">
      <c r="E8" s="24" t="s">
        <v>11</v>
      </c>
      <c r="F8" s="9">
        <v>13452000</v>
      </c>
      <c r="G8" s="9">
        <v>14233000</v>
      </c>
      <c r="H8" s="9">
        <v>14687000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3092000</v>
      </c>
      <c r="G11" s="9">
        <v>2000000</v>
      </c>
      <c r="H11" s="9">
        <v>2090000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>
        <v>15558000</v>
      </c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4043000</v>
      </c>
      <c r="G21" s="3">
        <f>SUM(G22:G30)</f>
        <v>2600000</v>
      </c>
      <c r="H21" s="3">
        <f>SUM(H22:H30)</f>
        <v>2700000</v>
      </c>
    </row>
    <row r="22" spans="5:8" ht="13.8" x14ac:dyDescent="0.3">
      <c r="E22" s="24" t="s">
        <v>25</v>
      </c>
      <c r="F22" s="25">
        <v>2400000</v>
      </c>
      <c r="G22" s="25">
        <v>2600000</v>
      </c>
      <c r="H22" s="25">
        <v>2700000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1643000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86489000</v>
      </c>
      <c r="G31" s="16">
        <f>+G5+G6+G7+G21</f>
        <v>69126000</v>
      </c>
      <c r="H31" s="16">
        <f>+H5+H6+H7+H21</f>
        <v>72040000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86489000</v>
      </c>
      <c r="G44" s="31">
        <f>+G31+G43</f>
        <v>69126000</v>
      </c>
      <c r="H44" s="31">
        <f>+H31+H43</f>
        <v>72040000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2758000</v>
      </c>
      <c r="G47" s="23">
        <f>SUM(G49+G61+G67)</f>
        <v>2835000</v>
      </c>
      <c r="H47" s="23">
        <f>SUM(H49+H61+H67)</f>
        <v>2968000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>
        <v>900000</v>
      </c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>
        <v>500000</v>
      </c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2758000</v>
      </c>
      <c r="G67" s="3">
        <f t="shared" ref="G67:H67" si="1">SUM(G68:G73)</f>
        <v>2835000</v>
      </c>
      <c r="H67" s="3">
        <f t="shared" si="1"/>
        <v>2968000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2142000</v>
      </c>
      <c r="G72" s="14">
        <v>2238000</v>
      </c>
      <c r="H72" s="34">
        <v>2343000</v>
      </c>
    </row>
    <row r="73" spans="5:8" x14ac:dyDescent="0.25">
      <c r="E73" s="33" t="s">
        <v>159</v>
      </c>
      <c r="F73" s="9">
        <v>616000</v>
      </c>
      <c r="G73" s="9">
        <v>597000</v>
      </c>
      <c r="H73" s="10">
        <v>625000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2758000</v>
      </c>
      <c r="G114" s="16">
        <f>SUM(G47)</f>
        <v>2835000</v>
      </c>
      <c r="H114" s="16">
        <f>SUM(H47)</f>
        <v>2968000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109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877312000</v>
      </c>
      <c r="G5" s="3">
        <v>926722000</v>
      </c>
      <c r="H5" s="3">
        <v>968645000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460871000</v>
      </c>
      <c r="G7" s="23">
        <f>SUM(G8:G20)</f>
        <v>533641000</v>
      </c>
      <c r="H7" s="23">
        <f>SUM(H8:H20)</f>
        <v>564411000</v>
      </c>
    </row>
    <row r="8" spans="5:8" ht="13.8" x14ac:dyDescent="0.3">
      <c r="E8" s="24" t="s">
        <v>11</v>
      </c>
      <c r="F8" s="9">
        <v>242657000</v>
      </c>
      <c r="G8" s="9">
        <v>264641000</v>
      </c>
      <c r="H8" s="9">
        <v>277390000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>
        <v>100000000</v>
      </c>
      <c r="G10" s="25">
        <v>150000000</v>
      </c>
      <c r="H10" s="25">
        <v>156750000</v>
      </c>
    </row>
    <row r="11" spans="5:8" ht="13.8" x14ac:dyDescent="0.3">
      <c r="E11" s="24" t="s">
        <v>14</v>
      </c>
      <c r="F11" s="9"/>
      <c r="G11" s="9">
        <v>6000000</v>
      </c>
      <c r="H11" s="9">
        <v>6271000</v>
      </c>
    </row>
    <row r="12" spans="5:8" ht="13.8" x14ac:dyDescent="0.3">
      <c r="E12" s="24" t="s">
        <v>15</v>
      </c>
      <c r="F12" s="9">
        <v>30000000</v>
      </c>
      <c r="G12" s="9">
        <v>33000000</v>
      </c>
      <c r="H12" s="9">
        <v>40000000</v>
      </c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75000000</v>
      </c>
      <c r="G17" s="9">
        <v>80000000</v>
      </c>
      <c r="H17" s="9">
        <v>84000000</v>
      </c>
    </row>
    <row r="18" spans="5:8" ht="13.8" x14ac:dyDescent="0.3">
      <c r="E18" s="24" t="s">
        <v>21</v>
      </c>
      <c r="F18" s="25">
        <v>13214000</v>
      </c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4624000</v>
      </c>
      <c r="G21" s="3">
        <f>SUM(G22:G30)</f>
        <v>6200000</v>
      </c>
      <c r="H21" s="3">
        <f>SUM(H22:H30)</f>
        <v>6300000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2624000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>
        <v>4000000</v>
      </c>
      <c r="H27" s="9">
        <v>4000000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1342807000</v>
      </c>
      <c r="G31" s="16">
        <f>+G5+G6+G7+G21</f>
        <v>1466563000</v>
      </c>
      <c r="H31" s="16">
        <f>+H5+H6+H7+H21</f>
        <v>1539356000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7360000</v>
      </c>
      <c r="G33" s="3">
        <f>SUM(G34:G40)</f>
        <v>18102000</v>
      </c>
      <c r="H33" s="3">
        <f>SUM(H34:H40)</f>
        <v>28699000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4860000</v>
      </c>
      <c r="G35" s="9">
        <v>15602000</v>
      </c>
      <c r="H35" s="9">
        <v>26199000</v>
      </c>
    </row>
    <row r="36" spans="5:8" ht="13.8" x14ac:dyDescent="0.3">
      <c r="E36" s="24" t="s">
        <v>38</v>
      </c>
      <c r="F36" s="9">
        <v>2500000</v>
      </c>
      <c r="G36" s="9">
        <v>2500000</v>
      </c>
      <c r="H36" s="9">
        <v>2500000</v>
      </c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7360000</v>
      </c>
      <c r="G43" s="29">
        <f>+G33+G41</f>
        <v>18102000</v>
      </c>
      <c r="H43" s="29">
        <f>+H33+H41</f>
        <v>28699000</v>
      </c>
    </row>
    <row r="44" spans="5:8" ht="13.8" x14ac:dyDescent="0.25">
      <c r="E44" s="30" t="s">
        <v>42</v>
      </c>
      <c r="F44" s="31">
        <f>+F31+F43</f>
        <v>1350167000</v>
      </c>
      <c r="G44" s="31">
        <f>+G31+G43</f>
        <v>1484665000</v>
      </c>
      <c r="H44" s="31">
        <f>+H31+H43</f>
        <v>1568055000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251313000</v>
      </c>
      <c r="G47" s="23">
        <f>SUM(G49+G61+G67)</f>
        <v>151599000</v>
      </c>
      <c r="H47" s="23">
        <f>SUM(H49+H61+H67)</f>
        <v>174168000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234303000</v>
      </c>
      <c r="G61" s="3">
        <f t="shared" ref="G61:H61" si="0">SUM(G62:G65)</f>
        <v>133849000</v>
      </c>
      <c r="H61" s="3">
        <f t="shared" si="0"/>
        <v>155590000</v>
      </c>
    </row>
    <row r="62" spans="5:9" x14ac:dyDescent="0.25">
      <c r="E62" s="4" t="s">
        <v>151</v>
      </c>
      <c r="F62" s="5">
        <v>4429000</v>
      </c>
      <c r="G62" s="6">
        <v>4429000</v>
      </c>
      <c r="H62" s="7">
        <v>4429000</v>
      </c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>
        <v>74939000</v>
      </c>
      <c r="G64" s="9">
        <v>104832000</v>
      </c>
      <c r="H64" s="10">
        <v>118832000</v>
      </c>
    </row>
    <row r="65" spans="5:8" x14ac:dyDescent="0.25">
      <c r="E65" s="4" t="s">
        <v>154</v>
      </c>
      <c r="F65" s="11">
        <v>154935000</v>
      </c>
      <c r="G65" s="12">
        <v>24588000</v>
      </c>
      <c r="H65" s="13">
        <v>32329000</v>
      </c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17010000</v>
      </c>
      <c r="G67" s="3">
        <f t="shared" ref="G67:H67" si="1">SUM(G68:G73)</f>
        <v>17750000</v>
      </c>
      <c r="H67" s="3">
        <f t="shared" si="1"/>
        <v>18578000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634000</v>
      </c>
      <c r="G71" s="9">
        <v>686000</v>
      </c>
      <c r="H71" s="10">
        <v>717000</v>
      </c>
    </row>
    <row r="72" spans="5:8" x14ac:dyDescent="0.25">
      <c r="E72" s="33" t="s">
        <v>158</v>
      </c>
      <c r="F72" s="25">
        <v>14800000</v>
      </c>
      <c r="G72" s="14">
        <v>15463000</v>
      </c>
      <c r="H72" s="34">
        <v>16185000</v>
      </c>
    </row>
    <row r="73" spans="5:8" x14ac:dyDescent="0.25">
      <c r="E73" s="33" t="s">
        <v>159</v>
      </c>
      <c r="F73" s="9">
        <v>1576000</v>
      </c>
      <c r="G73" s="9">
        <v>1601000</v>
      </c>
      <c r="H73" s="10">
        <v>1676000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251313000</v>
      </c>
      <c r="G114" s="16">
        <f>SUM(G47)</f>
        <v>151599000</v>
      </c>
      <c r="H114" s="16">
        <f>SUM(H47)</f>
        <v>174168000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110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87953000</v>
      </c>
      <c r="G5" s="3">
        <v>87957000</v>
      </c>
      <c r="H5" s="3">
        <v>91932000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31558000</v>
      </c>
      <c r="G7" s="23">
        <f>SUM(G8:G20)</f>
        <v>27732000</v>
      </c>
      <c r="H7" s="23">
        <f>SUM(H8:H20)</f>
        <v>28818000</v>
      </c>
    </row>
    <row r="8" spans="5:8" ht="13.8" x14ac:dyDescent="0.3">
      <c r="E8" s="24" t="s">
        <v>11</v>
      </c>
      <c r="F8" s="9">
        <v>18934000</v>
      </c>
      <c r="G8" s="9">
        <v>20223000</v>
      </c>
      <c r="H8" s="9">
        <v>20970000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12624000</v>
      </c>
      <c r="G11" s="9">
        <v>7509000</v>
      </c>
      <c r="H11" s="9">
        <v>7848000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8204000</v>
      </c>
      <c r="G21" s="3">
        <f>SUM(G22:G30)</f>
        <v>7000000</v>
      </c>
      <c r="H21" s="3">
        <f>SUM(H22:H30)</f>
        <v>3100000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2204000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>
        <v>3000000</v>
      </c>
      <c r="G27" s="9">
        <v>4000000</v>
      </c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127715000</v>
      </c>
      <c r="G31" s="16">
        <f>+G5+G6+G7+G21</f>
        <v>122689000</v>
      </c>
      <c r="H31" s="16">
        <f>+H5+H6+H7+H21</f>
        <v>123850000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127715000</v>
      </c>
      <c r="G44" s="31">
        <f>+G31+G43</f>
        <v>122689000</v>
      </c>
      <c r="H44" s="31">
        <f>+H31+H43</f>
        <v>123850000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2198000</v>
      </c>
      <c r="G47" s="23">
        <f>SUM(G49+G61+G67)</f>
        <v>2308000</v>
      </c>
      <c r="H47" s="23">
        <f>SUM(H49+H61+H67)</f>
        <v>2416000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2198000</v>
      </c>
      <c r="G67" s="3">
        <f t="shared" ref="G67:H67" si="1">SUM(G68:G73)</f>
        <v>2308000</v>
      </c>
      <c r="H67" s="3">
        <f t="shared" si="1"/>
        <v>2416000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1128000</v>
      </c>
      <c r="G73" s="9">
        <v>1190000</v>
      </c>
      <c r="H73" s="10">
        <v>1246000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2198000</v>
      </c>
      <c r="G114" s="16">
        <f>SUM(G47)</f>
        <v>2308000</v>
      </c>
      <c r="H114" s="16">
        <f>SUM(H47)</f>
        <v>2416000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111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98361000</v>
      </c>
      <c r="G5" s="3">
        <v>98418000</v>
      </c>
      <c r="H5" s="3">
        <v>102867000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21915000</v>
      </c>
      <c r="G7" s="23">
        <f>SUM(G8:G20)</f>
        <v>29686000</v>
      </c>
      <c r="H7" s="23">
        <f>SUM(H8:H20)</f>
        <v>30874000</v>
      </c>
    </row>
    <row r="8" spans="5:8" ht="13.8" x14ac:dyDescent="0.3">
      <c r="E8" s="24" t="s">
        <v>11</v>
      </c>
      <c r="F8" s="9">
        <v>21915000</v>
      </c>
      <c r="G8" s="9">
        <v>23480000</v>
      </c>
      <c r="H8" s="9">
        <v>24387000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6206000</v>
      </c>
      <c r="H11" s="9">
        <v>6487000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4054000</v>
      </c>
      <c r="G21" s="3">
        <f>SUM(G22:G30)</f>
        <v>2200000</v>
      </c>
      <c r="H21" s="3">
        <f>SUM(H22:H30)</f>
        <v>2300000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2054000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124330000</v>
      </c>
      <c r="G31" s="16">
        <f>+G5+G6+G7+G21</f>
        <v>130304000</v>
      </c>
      <c r="H31" s="16">
        <f>+H5+H6+H7+H21</f>
        <v>136041000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5743000</v>
      </c>
      <c r="G33" s="3">
        <f>SUM(G34:G40)</f>
        <v>1923000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5743000</v>
      </c>
      <c r="G35" s="9">
        <v>1923000</v>
      </c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5743000</v>
      </c>
      <c r="G43" s="29">
        <f>+G33+G41</f>
        <v>1923000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130073000</v>
      </c>
      <c r="G44" s="31">
        <f>+G31+G43</f>
        <v>132227000</v>
      </c>
      <c r="H44" s="31">
        <f>+H31+H43</f>
        <v>136041000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5065000</v>
      </c>
      <c r="G47" s="23">
        <f>SUM(G49+G61+G67)</f>
        <v>5230000</v>
      </c>
      <c r="H47" s="23">
        <f>SUM(H49+H61+H67)</f>
        <v>5474000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>
        <v>1391000</v>
      </c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5065000</v>
      </c>
      <c r="G67" s="3">
        <f t="shared" ref="G67:H67" si="1">SUM(G68:G73)</f>
        <v>5230000</v>
      </c>
      <c r="H67" s="3">
        <f t="shared" si="1"/>
        <v>5474000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3214000</v>
      </c>
      <c r="G72" s="14">
        <v>3358000</v>
      </c>
      <c r="H72" s="34">
        <v>3515000</v>
      </c>
    </row>
    <row r="73" spans="5:8" x14ac:dyDescent="0.25">
      <c r="E73" s="33" t="s">
        <v>159</v>
      </c>
      <c r="F73" s="9">
        <v>1851000</v>
      </c>
      <c r="G73" s="9">
        <v>1872000</v>
      </c>
      <c r="H73" s="10">
        <v>1959000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5065000</v>
      </c>
      <c r="G114" s="16">
        <f>SUM(G47)</f>
        <v>5230000</v>
      </c>
      <c r="H114" s="16">
        <f>SUM(H47)</f>
        <v>5474000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I245"/>
  <sheetViews>
    <sheetView showGridLines="0" topLeftCell="A46" zoomScaleNormal="10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112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166291000</v>
      </c>
      <c r="G5" s="3">
        <v>165338000</v>
      </c>
      <c r="H5" s="3">
        <v>172808000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52493000</v>
      </c>
      <c r="G7" s="23">
        <f>SUM(G8:G20)</f>
        <v>48032000</v>
      </c>
      <c r="H7" s="23">
        <f>SUM(H8:H20)</f>
        <v>50102000</v>
      </c>
    </row>
    <row r="8" spans="5:8" ht="13.8" x14ac:dyDescent="0.3">
      <c r="E8" s="24" t="s">
        <v>11</v>
      </c>
      <c r="F8" s="9">
        <v>34320000</v>
      </c>
      <c r="G8" s="9">
        <v>37032000</v>
      </c>
      <c r="H8" s="9">
        <v>38605000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9315000</v>
      </c>
      <c r="G11" s="9">
        <v>11000000</v>
      </c>
      <c r="H11" s="9">
        <v>11497000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>
        <v>8858000</v>
      </c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4233000</v>
      </c>
      <c r="G21" s="3">
        <f>SUM(G22:G30)</f>
        <v>2100000</v>
      </c>
      <c r="H21" s="3">
        <f>SUM(H22:H30)</f>
        <v>2200000</v>
      </c>
    </row>
    <row r="22" spans="5:8" ht="13.8" x14ac:dyDescent="0.3">
      <c r="E22" s="24" t="s">
        <v>25</v>
      </c>
      <c r="F22" s="25">
        <v>1900000</v>
      </c>
      <c r="G22" s="25">
        <v>2100000</v>
      </c>
      <c r="H22" s="25">
        <v>2200000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2333000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223017000</v>
      </c>
      <c r="G31" s="16">
        <f>+G5+G6+G7+G21</f>
        <v>215470000</v>
      </c>
      <c r="H31" s="16">
        <f>+H5+H6+H7+H21</f>
        <v>225110000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6082000</v>
      </c>
      <c r="G33" s="3">
        <f>SUM(G34:G40)</f>
        <v>79846000</v>
      </c>
      <c r="H33" s="3">
        <f>SUM(H34:H40)</f>
        <v>66787000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6082000</v>
      </c>
      <c r="G35" s="9">
        <v>79846000</v>
      </c>
      <c r="H35" s="9">
        <v>66787000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6082000</v>
      </c>
      <c r="G43" s="29">
        <f>+G33+G41</f>
        <v>79846000</v>
      </c>
      <c r="H43" s="29">
        <f>+H33+H41</f>
        <v>66787000</v>
      </c>
    </row>
    <row r="44" spans="5:8" ht="13.8" x14ac:dyDescent="0.25">
      <c r="E44" s="30" t="s">
        <v>42</v>
      </c>
      <c r="F44" s="31">
        <f>+F31+F43</f>
        <v>229099000</v>
      </c>
      <c r="G44" s="31">
        <f>+G31+G43</f>
        <v>295316000</v>
      </c>
      <c r="H44" s="31">
        <f>+H31+H43</f>
        <v>291897000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8699000</v>
      </c>
      <c r="G47" s="23">
        <f>SUM(G49+G61+G67)</f>
        <v>10270000</v>
      </c>
      <c r="H47" s="23">
        <f>SUM(H49+H61+H67)</f>
        <v>13947000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5000000</v>
      </c>
      <c r="G49" s="3">
        <f>SUM(G56:G59)</f>
        <v>6500000</v>
      </c>
      <c r="H49" s="3">
        <f>SUM(H56:H59)</f>
        <v>10000000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>
        <v>5000000</v>
      </c>
      <c r="G56" s="9">
        <v>6500000</v>
      </c>
      <c r="H56" s="10">
        <v>10000000</v>
      </c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3699000</v>
      </c>
      <c r="G67" s="3">
        <f t="shared" ref="G67:H67" si="1">SUM(G68:G73)</f>
        <v>3770000</v>
      </c>
      <c r="H67" s="3">
        <f t="shared" si="1"/>
        <v>3947000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283000</v>
      </c>
      <c r="G71" s="9">
        <v>335000</v>
      </c>
      <c r="H71" s="10">
        <v>351000</v>
      </c>
    </row>
    <row r="72" spans="5:8" x14ac:dyDescent="0.25">
      <c r="E72" s="33" t="s">
        <v>158</v>
      </c>
      <c r="F72" s="25">
        <v>2142000</v>
      </c>
      <c r="G72" s="14">
        <v>2238000</v>
      </c>
      <c r="H72" s="34">
        <v>2343000</v>
      </c>
    </row>
    <row r="73" spans="5:8" x14ac:dyDescent="0.25">
      <c r="E73" s="33" t="s">
        <v>159</v>
      </c>
      <c r="F73" s="9">
        <v>1274000</v>
      </c>
      <c r="G73" s="9">
        <v>1197000</v>
      </c>
      <c r="H73" s="10">
        <v>1253000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8699000</v>
      </c>
      <c r="G114" s="16">
        <f>SUM(G47)</f>
        <v>10270000</v>
      </c>
      <c r="H114" s="16">
        <f>SUM(H47)</f>
        <v>13947000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113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245395000</v>
      </c>
      <c r="G5" s="3">
        <v>244357000</v>
      </c>
      <c r="H5" s="3">
        <v>255390000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46105000</v>
      </c>
      <c r="G7" s="23">
        <f>SUM(G8:G20)</f>
        <v>59908000</v>
      </c>
      <c r="H7" s="23">
        <f>SUM(H8:H20)</f>
        <v>62565000</v>
      </c>
    </row>
    <row r="8" spans="5:8" ht="13.8" x14ac:dyDescent="0.3">
      <c r="E8" s="24" t="s">
        <v>11</v>
      </c>
      <c r="F8" s="9">
        <v>46105000</v>
      </c>
      <c r="G8" s="9">
        <v>49908000</v>
      </c>
      <c r="H8" s="9">
        <v>52113000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10000000</v>
      </c>
      <c r="H11" s="9">
        <v>10452000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4898000</v>
      </c>
      <c r="G21" s="3">
        <f>SUM(G22:G30)</f>
        <v>3500000</v>
      </c>
      <c r="H21" s="3">
        <f>SUM(H22:H30)</f>
        <v>7600000</v>
      </c>
    </row>
    <row r="22" spans="5:8" ht="13.8" x14ac:dyDescent="0.3">
      <c r="E22" s="24" t="s">
        <v>25</v>
      </c>
      <c r="F22" s="25">
        <v>3500000</v>
      </c>
      <c r="G22" s="25">
        <v>3500000</v>
      </c>
      <c r="H22" s="25">
        <v>3600000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1398000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>
        <v>4000000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296398000</v>
      </c>
      <c r="G31" s="16">
        <f>+G5+G6+G7+G21</f>
        <v>307765000</v>
      </c>
      <c r="H31" s="16">
        <f>+H5+H6+H7+H21</f>
        <v>325555000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18918000</v>
      </c>
      <c r="G33" s="3">
        <f>SUM(G34:G40)</f>
        <v>39421000</v>
      </c>
      <c r="H33" s="3">
        <f>SUM(H34:H40)</f>
        <v>43726000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18918000</v>
      </c>
      <c r="G35" s="9">
        <v>39421000</v>
      </c>
      <c r="H35" s="9">
        <v>43726000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18918000</v>
      </c>
      <c r="G43" s="29">
        <f>+G33+G41</f>
        <v>39421000</v>
      </c>
      <c r="H43" s="29">
        <f>+H33+H41</f>
        <v>43726000</v>
      </c>
    </row>
    <row r="44" spans="5:8" ht="13.8" x14ac:dyDescent="0.25">
      <c r="E44" s="30" t="s">
        <v>42</v>
      </c>
      <c r="F44" s="31">
        <f>+F31+F43</f>
        <v>315316000</v>
      </c>
      <c r="G44" s="31">
        <f>+G31+G43</f>
        <v>347186000</v>
      </c>
      <c r="H44" s="31">
        <f>+H31+H43</f>
        <v>369281000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7934000</v>
      </c>
      <c r="G47" s="23">
        <f>SUM(G49+G61+G67)</f>
        <v>8219000</v>
      </c>
      <c r="H47" s="23">
        <f>SUM(H49+H61+H67)</f>
        <v>8601000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>
        <v>500000</v>
      </c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7934000</v>
      </c>
      <c r="G67" s="3">
        <f t="shared" ref="G67:H67" si="1">SUM(G68:G73)</f>
        <v>8219000</v>
      </c>
      <c r="H67" s="3">
        <f t="shared" si="1"/>
        <v>8601000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530000</v>
      </c>
      <c r="G71" s="9">
        <v>582000</v>
      </c>
      <c r="H71" s="10">
        <v>608000</v>
      </c>
    </row>
    <row r="72" spans="5:8" x14ac:dyDescent="0.25">
      <c r="E72" s="33" t="s">
        <v>158</v>
      </c>
      <c r="F72" s="25">
        <v>6424000</v>
      </c>
      <c r="G72" s="14">
        <v>6712000</v>
      </c>
      <c r="H72" s="34">
        <v>7025000</v>
      </c>
    </row>
    <row r="73" spans="5:8" x14ac:dyDescent="0.25">
      <c r="E73" s="33" t="s">
        <v>159</v>
      </c>
      <c r="F73" s="9">
        <v>980000</v>
      </c>
      <c r="G73" s="9">
        <v>925000</v>
      </c>
      <c r="H73" s="10">
        <v>968000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7934000</v>
      </c>
      <c r="G114" s="16">
        <f>SUM(G47)</f>
        <v>8219000</v>
      </c>
      <c r="H114" s="16">
        <f>SUM(H47)</f>
        <v>8601000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114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328640000</v>
      </c>
      <c r="G5" s="3">
        <v>329754000</v>
      </c>
      <c r="H5" s="3">
        <v>344721000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102593000</v>
      </c>
      <c r="G7" s="23">
        <f>SUM(G8:G20)</f>
        <v>99503000</v>
      </c>
      <c r="H7" s="23">
        <f>SUM(H8:H20)</f>
        <v>108625000</v>
      </c>
    </row>
    <row r="8" spans="5:8" ht="13.8" x14ac:dyDescent="0.3">
      <c r="E8" s="24" t="s">
        <v>11</v>
      </c>
      <c r="F8" s="9"/>
      <c r="G8" s="9"/>
      <c r="H8" s="9"/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7000000</v>
      </c>
      <c r="H11" s="9">
        <v>7316000</v>
      </c>
    </row>
    <row r="12" spans="5:8" ht="13.8" x14ac:dyDescent="0.3">
      <c r="E12" s="24" t="s">
        <v>15</v>
      </c>
      <c r="F12" s="9">
        <v>10000000</v>
      </c>
      <c r="G12" s="9">
        <v>10000000</v>
      </c>
      <c r="H12" s="9">
        <v>15000000</v>
      </c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>
        <v>92593000</v>
      </c>
      <c r="G19" s="9">
        <v>82503000</v>
      </c>
      <c r="H19" s="9">
        <v>86309000</v>
      </c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8657000</v>
      </c>
      <c r="G21" s="3">
        <f>SUM(G22:G30)</f>
        <v>6200000</v>
      </c>
      <c r="H21" s="3">
        <f>SUM(H22:H30)</f>
        <v>6300000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2657000</v>
      </c>
      <c r="G24" s="9"/>
      <c r="H24" s="9"/>
    </row>
    <row r="25" spans="5:8" ht="13.8" x14ac:dyDescent="0.3">
      <c r="E25" s="24" t="s">
        <v>28</v>
      </c>
      <c r="F25" s="9">
        <v>4000000</v>
      </c>
      <c r="G25" s="9">
        <v>4000000</v>
      </c>
      <c r="H25" s="9">
        <v>4000000</v>
      </c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439890000</v>
      </c>
      <c r="G31" s="16">
        <f>+G5+G6+G7+G21</f>
        <v>435457000</v>
      </c>
      <c r="H31" s="16">
        <f>+H5+H6+H7+H21</f>
        <v>459646000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4687000</v>
      </c>
      <c r="G33" s="3">
        <f>SUM(G34:G40)</f>
        <v>14658000</v>
      </c>
      <c r="H33" s="3">
        <f>SUM(H34:H40)</f>
        <v>12981000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3687000</v>
      </c>
      <c r="G35" s="9">
        <v>13658000</v>
      </c>
      <c r="H35" s="9">
        <v>10981000</v>
      </c>
    </row>
    <row r="36" spans="5:8" ht="13.8" x14ac:dyDescent="0.3">
      <c r="E36" s="24" t="s">
        <v>38</v>
      </c>
      <c r="F36" s="9">
        <v>1000000</v>
      </c>
      <c r="G36" s="9">
        <v>1000000</v>
      </c>
      <c r="H36" s="9">
        <v>2000000</v>
      </c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4687000</v>
      </c>
      <c r="G43" s="29">
        <f>+G33+G41</f>
        <v>14658000</v>
      </c>
      <c r="H43" s="29">
        <f>+H33+H41</f>
        <v>12981000</v>
      </c>
    </row>
    <row r="44" spans="5:8" ht="13.8" x14ac:dyDescent="0.25">
      <c r="E44" s="30" t="s">
        <v>42</v>
      </c>
      <c r="F44" s="31">
        <f>+F31+F43</f>
        <v>444577000</v>
      </c>
      <c r="G44" s="31">
        <f>+G31+G43</f>
        <v>450115000</v>
      </c>
      <c r="H44" s="31">
        <f>+H31+H43</f>
        <v>472627000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129884000</v>
      </c>
      <c r="G47" s="23">
        <f>SUM(G49+G61+G67)</f>
        <v>97777000</v>
      </c>
      <c r="H47" s="23">
        <f>SUM(H49+H61+H67)</f>
        <v>99247000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99992000</v>
      </c>
      <c r="G61" s="3">
        <f t="shared" ref="G61:H61" si="0">SUM(G62:G65)</f>
        <v>68399000</v>
      </c>
      <c r="H61" s="3">
        <f t="shared" si="0"/>
        <v>69431000</v>
      </c>
    </row>
    <row r="62" spans="5:9" x14ac:dyDescent="0.25">
      <c r="E62" s="4" t="s">
        <v>151</v>
      </c>
      <c r="F62" s="5">
        <v>3272000</v>
      </c>
      <c r="G62" s="6">
        <v>3272000</v>
      </c>
      <c r="H62" s="7">
        <v>3272000</v>
      </c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>
        <v>70519000</v>
      </c>
      <c r="G64" s="9">
        <v>62948000</v>
      </c>
      <c r="H64" s="10">
        <v>61884000</v>
      </c>
    </row>
    <row r="65" spans="5:8" x14ac:dyDescent="0.25">
      <c r="E65" s="4" t="s">
        <v>154</v>
      </c>
      <c r="F65" s="11">
        <v>26201000</v>
      </c>
      <c r="G65" s="12">
        <v>2179000</v>
      </c>
      <c r="H65" s="13">
        <v>4275000</v>
      </c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29892000</v>
      </c>
      <c r="G67" s="3">
        <f t="shared" ref="G67:H67" si="1">SUM(G68:G73)</f>
        <v>29378000</v>
      </c>
      <c r="H67" s="3">
        <f t="shared" si="1"/>
        <v>29816000</v>
      </c>
    </row>
    <row r="68" spans="5:8" x14ac:dyDescent="0.25">
      <c r="E68" s="33" t="s">
        <v>160</v>
      </c>
      <c r="F68" s="6">
        <v>20000000</v>
      </c>
      <c r="G68" s="6">
        <v>20000000</v>
      </c>
      <c r="H68" s="7">
        <v>20000000</v>
      </c>
    </row>
    <row r="69" spans="5:8" x14ac:dyDescent="0.25">
      <c r="E69" s="33" t="s">
        <v>163</v>
      </c>
      <c r="F69" s="9">
        <v>822000</v>
      </c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272000</v>
      </c>
      <c r="G71" s="9">
        <v>335000</v>
      </c>
      <c r="H71" s="10">
        <v>351000</v>
      </c>
    </row>
    <row r="72" spans="5:8" x14ac:dyDescent="0.25">
      <c r="E72" s="33" t="s">
        <v>158</v>
      </c>
      <c r="F72" s="25">
        <v>6424000</v>
      </c>
      <c r="G72" s="14">
        <v>6712000</v>
      </c>
      <c r="H72" s="34">
        <v>7025000</v>
      </c>
    </row>
    <row r="73" spans="5:8" x14ac:dyDescent="0.25">
      <c r="E73" s="33" t="s">
        <v>159</v>
      </c>
      <c r="F73" s="9">
        <v>2374000</v>
      </c>
      <c r="G73" s="9">
        <v>2331000</v>
      </c>
      <c r="H73" s="10">
        <v>2440000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129884000</v>
      </c>
      <c r="G114" s="16">
        <f>SUM(G47)</f>
        <v>97777000</v>
      </c>
      <c r="H114" s="16">
        <f>SUM(H47)</f>
        <v>99247000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115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72758000</v>
      </c>
      <c r="G5" s="3">
        <v>74106000</v>
      </c>
      <c r="H5" s="3">
        <v>77446000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21293000</v>
      </c>
      <c r="G7" s="23">
        <f>SUM(G8:G20)</f>
        <v>24063000</v>
      </c>
      <c r="H7" s="23">
        <f>SUM(H8:H20)</f>
        <v>24980000</v>
      </c>
    </row>
    <row r="8" spans="5:8" ht="13.8" x14ac:dyDescent="0.3">
      <c r="E8" s="24" t="s">
        <v>11</v>
      </c>
      <c r="F8" s="9">
        <v>17873000</v>
      </c>
      <c r="G8" s="9">
        <v>19063000</v>
      </c>
      <c r="H8" s="9">
        <v>19754000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3420000</v>
      </c>
      <c r="G11" s="9">
        <v>5000000</v>
      </c>
      <c r="H11" s="9">
        <v>5226000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7699000</v>
      </c>
      <c r="G21" s="3">
        <f>SUM(G22:G30)</f>
        <v>7200000</v>
      </c>
      <c r="H21" s="3">
        <f>SUM(H22:H30)</f>
        <v>2300000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1699000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>
        <v>4000000</v>
      </c>
      <c r="G27" s="9">
        <v>5000000</v>
      </c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101750000</v>
      </c>
      <c r="G31" s="16">
        <f>+G5+G6+G7+G21</f>
        <v>105369000</v>
      </c>
      <c r="H31" s="16">
        <f>+H5+H6+H7+H21</f>
        <v>104726000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46000000</v>
      </c>
      <c r="G33" s="3">
        <f>SUM(G34:G40)</f>
        <v>0</v>
      </c>
      <c r="H33" s="3">
        <f>SUM(H34:H40)</f>
        <v>1500000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>
        <v>1500000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>
        <v>46000000</v>
      </c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46000000</v>
      </c>
      <c r="G43" s="29">
        <f>+G33+G41</f>
        <v>0</v>
      </c>
      <c r="H43" s="29">
        <f>+H33+H41</f>
        <v>1500000</v>
      </c>
    </row>
    <row r="44" spans="5:8" ht="13.8" x14ac:dyDescent="0.25">
      <c r="E44" s="30" t="s">
        <v>42</v>
      </c>
      <c r="F44" s="31">
        <f>+F31+F43</f>
        <v>147750000</v>
      </c>
      <c r="G44" s="31">
        <f>+G31+G43</f>
        <v>105369000</v>
      </c>
      <c r="H44" s="31">
        <f>+H31+H43</f>
        <v>106226000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7133000</v>
      </c>
      <c r="G47" s="23">
        <f>SUM(G49+G61+G67)</f>
        <v>7365000</v>
      </c>
      <c r="H47" s="23">
        <f>SUM(H49+H61+H67)</f>
        <v>7708000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7133000</v>
      </c>
      <c r="G67" s="3">
        <f t="shared" ref="G67:H67" si="1">SUM(G68:G73)</f>
        <v>7365000</v>
      </c>
      <c r="H67" s="3">
        <f t="shared" si="1"/>
        <v>7708000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634000</v>
      </c>
      <c r="G71" s="9">
        <v>686000</v>
      </c>
      <c r="H71" s="10">
        <v>717000</v>
      </c>
    </row>
    <row r="72" spans="5:8" x14ac:dyDescent="0.25">
      <c r="E72" s="33" t="s">
        <v>158</v>
      </c>
      <c r="F72" s="25">
        <v>4286000</v>
      </c>
      <c r="G72" s="14">
        <v>4478000</v>
      </c>
      <c r="H72" s="34">
        <v>4687000</v>
      </c>
    </row>
    <row r="73" spans="5:8" x14ac:dyDescent="0.25">
      <c r="E73" s="33" t="s">
        <v>159</v>
      </c>
      <c r="F73" s="9">
        <v>2213000</v>
      </c>
      <c r="G73" s="9">
        <v>2201000</v>
      </c>
      <c r="H73" s="10">
        <v>2304000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7133000</v>
      </c>
      <c r="G114" s="16">
        <f>SUM(G47)</f>
        <v>7365000</v>
      </c>
      <c r="H114" s="16">
        <f>SUM(H47)</f>
        <v>7708000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116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187504000</v>
      </c>
      <c r="G5" s="3">
        <v>186005000</v>
      </c>
      <c r="H5" s="3">
        <v>194404000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57961000</v>
      </c>
      <c r="G7" s="23">
        <f>SUM(G8:G20)</f>
        <v>56010000</v>
      </c>
      <c r="H7" s="23">
        <f>SUM(H8:H20)</f>
        <v>58456000</v>
      </c>
    </row>
    <row r="8" spans="5:8" ht="13.8" x14ac:dyDescent="0.3">
      <c r="E8" s="24" t="s">
        <v>11</v>
      </c>
      <c r="F8" s="9">
        <v>37961000</v>
      </c>
      <c r="G8" s="9">
        <v>41010000</v>
      </c>
      <c r="H8" s="9">
        <v>42778000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20000000</v>
      </c>
      <c r="G11" s="9">
        <v>15000000</v>
      </c>
      <c r="H11" s="9">
        <v>15678000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3539000</v>
      </c>
      <c r="G21" s="3">
        <f>SUM(G22:G30)</f>
        <v>2100000</v>
      </c>
      <c r="H21" s="3">
        <f>SUM(H22:H30)</f>
        <v>2200000</v>
      </c>
    </row>
    <row r="22" spans="5:8" ht="13.8" x14ac:dyDescent="0.3">
      <c r="E22" s="24" t="s">
        <v>25</v>
      </c>
      <c r="F22" s="25">
        <v>1900000</v>
      </c>
      <c r="G22" s="25">
        <v>2100000</v>
      </c>
      <c r="H22" s="25">
        <v>2200000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1639000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249004000</v>
      </c>
      <c r="G31" s="16">
        <f>+G5+G6+G7+G21</f>
        <v>244115000</v>
      </c>
      <c r="H31" s="16">
        <f>+H5+H6+H7+H21</f>
        <v>255060000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9433000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>
        <v>9433000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9433000</v>
      </c>
    </row>
    <row r="44" spans="5:8" ht="13.8" x14ac:dyDescent="0.25">
      <c r="E44" s="30" t="s">
        <v>42</v>
      </c>
      <c r="F44" s="31">
        <f>+F31+F43</f>
        <v>249004000</v>
      </c>
      <c r="G44" s="31">
        <f>+G31+G43</f>
        <v>244115000</v>
      </c>
      <c r="H44" s="31">
        <f>+H31+H43</f>
        <v>264493000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4493000</v>
      </c>
      <c r="G47" s="23">
        <f>SUM(G49+G61+G67)</f>
        <v>4583000</v>
      </c>
      <c r="H47" s="23">
        <f>SUM(H49+H61+H67)</f>
        <v>4798000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4493000</v>
      </c>
      <c r="G67" s="3">
        <f t="shared" ref="G67:H67" si="1">SUM(G68:G73)</f>
        <v>4583000</v>
      </c>
      <c r="H67" s="3">
        <f t="shared" si="1"/>
        <v>4798000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2142000</v>
      </c>
      <c r="G72" s="14">
        <v>2238000</v>
      </c>
      <c r="H72" s="34">
        <v>2343000</v>
      </c>
    </row>
    <row r="73" spans="5:8" x14ac:dyDescent="0.25">
      <c r="E73" s="33" t="s">
        <v>159</v>
      </c>
      <c r="F73" s="9">
        <v>2351000</v>
      </c>
      <c r="G73" s="9">
        <v>2345000</v>
      </c>
      <c r="H73" s="10">
        <v>2455000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4493000</v>
      </c>
      <c r="G114" s="16">
        <f>SUM(G47)</f>
        <v>4583000</v>
      </c>
      <c r="H114" s="16">
        <f>SUM(H47)</f>
        <v>4798000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117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231369000</v>
      </c>
      <c r="G5" s="3">
        <v>230138000</v>
      </c>
      <c r="H5" s="3">
        <v>240534000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73207000</v>
      </c>
      <c r="G7" s="23">
        <f>SUM(G8:G20)</f>
        <v>65556000</v>
      </c>
      <c r="H7" s="23">
        <f>SUM(H8:H20)</f>
        <v>68467000</v>
      </c>
    </row>
    <row r="8" spans="5:8" ht="13.8" x14ac:dyDescent="0.3">
      <c r="E8" s="24" t="s">
        <v>11</v>
      </c>
      <c r="F8" s="9">
        <v>58784000</v>
      </c>
      <c r="G8" s="9">
        <v>49556000</v>
      </c>
      <c r="H8" s="9">
        <v>51744000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8408000</v>
      </c>
      <c r="G11" s="9">
        <v>16000000</v>
      </c>
      <c r="H11" s="9">
        <v>16723000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>
        <v>6015000</v>
      </c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4231000</v>
      </c>
      <c r="G21" s="3">
        <f>SUM(G22:G30)</f>
        <v>2100000</v>
      </c>
      <c r="H21" s="3">
        <f>SUM(H22:H30)</f>
        <v>2200000</v>
      </c>
    </row>
    <row r="22" spans="5:8" ht="13.8" x14ac:dyDescent="0.3">
      <c r="E22" s="24" t="s">
        <v>25</v>
      </c>
      <c r="F22" s="25">
        <v>1900000</v>
      </c>
      <c r="G22" s="25">
        <v>2100000</v>
      </c>
      <c r="H22" s="25">
        <v>2200000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2331000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308807000</v>
      </c>
      <c r="G31" s="16">
        <f>+G5+G6+G7+G21</f>
        <v>297794000</v>
      </c>
      <c r="H31" s="16">
        <f>+H5+H6+H7+H21</f>
        <v>311201000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9238000</v>
      </c>
      <c r="G33" s="3">
        <f>SUM(G34:G40)</f>
        <v>0</v>
      </c>
      <c r="H33" s="3">
        <f>SUM(H34:H40)</f>
        <v>1800000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9238000</v>
      </c>
      <c r="G35" s="9"/>
      <c r="H35" s="9">
        <v>1800000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9238000</v>
      </c>
      <c r="G43" s="29">
        <f>+G33+G41</f>
        <v>0</v>
      </c>
      <c r="H43" s="29">
        <f>+H33+H41</f>
        <v>1800000</v>
      </c>
    </row>
    <row r="44" spans="5:8" ht="13.8" x14ac:dyDescent="0.25">
      <c r="E44" s="30" t="s">
        <v>42</v>
      </c>
      <c r="F44" s="31">
        <f>+F31+F43</f>
        <v>318045000</v>
      </c>
      <c r="G44" s="31">
        <f>+G31+G43</f>
        <v>297794000</v>
      </c>
      <c r="H44" s="31">
        <f>+H31+H43</f>
        <v>313001000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2744000</v>
      </c>
      <c r="G47" s="23">
        <f>SUM(G49+G61+G67)</f>
        <v>2755000</v>
      </c>
      <c r="H47" s="23">
        <f>SUM(H49+H61+H67)</f>
        <v>2883000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2744000</v>
      </c>
      <c r="G67" s="3">
        <f t="shared" ref="G67:H67" si="1">SUM(G68:G73)</f>
        <v>2755000</v>
      </c>
      <c r="H67" s="3">
        <f t="shared" si="1"/>
        <v>2883000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1674000</v>
      </c>
      <c r="G73" s="9">
        <v>1637000</v>
      </c>
      <c r="H73" s="10">
        <v>1713000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2744000</v>
      </c>
      <c r="G114" s="16">
        <f>SUM(G47)</f>
        <v>2755000</v>
      </c>
      <c r="H114" s="16">
        <f>SUM(H47)</f>
        <v>2883000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I245"/>
  <sheetViews>
    <sheetView showGridLines="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54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788577000</v>
      </c>
      <c r="G5" s="3">
        <v>831328000</v>
      </c>
      <c r="H5" s="3">
        <v>868929000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234285000</v>
      </c>
      <c r="G7" s="23">
        <f>SUM(G8:G20)</f>
        <v>245181000</v>
      </c>
      <c r="H7" s="23">
        <f>SUM(H8:H20)</f>
        <v>252060000</v>
      </c>
    </row>
    <row r="8" spans="5:8" ht="13.8" x14ac:dyDescent="0.3">
      <c r="E8" s="24" t="s">
        <v>11</v>
      </c>
      <c r="F8" s="9">
        <v>121318000</v>
      </c>
      <c r="G8" s="9">
        <v>132078000</v>
      </c>
      <c r="H8" s="9">
        <v>138318000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2967000</v>
      </c>
      <c r="G14" s="25">
        <v>3103000</v>
      </c>
      <c r="H14" s="25">
        <v>3242000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110000000</v>
      </c>
      <c r="G17" s="9">
        <v>110000000</v>
      </c>
      <c r="H17" s="9">
        <v>110500000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2913000</v>
      </c>
      <c r="G21" s="3">
        <f>SUM(G22:G30)</f>
        <v>1200000</v>
      </c>
      <c r="H21" s="3">
        <f>SUM(H22:H30)</f>
        <v>1300000</v>
      </c>
    </row>
    <row r="22" spans="5:8" ht="13.8" x14ac:dyDescent="0.3">
      <c r="E22" s="24" t="s">
        <v>25</v>
      </c>
      <c r="F22" s="25">
        <v>1200000</v>
      </c>
      <c r="G22" s="25">
        <v>1200000</v>
      </c>
      <c r="H22" s="25">
        <v>1300000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1713000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1025775000</v>
      </c>
      <c r="G31" s="16">
        <f>+G5+G6+G7+G21</f>
        <v>1077709000</v>
      </c>
      <c r="H31" s="16">
        <f>+H5+H6+H7+H21</f>
        <v>1122289000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1025775000</v>
      </c>
      <c r="G44" s="31">
        <f>+G31+G43</f>
        <v>1077709000</v>
      </c>
      <c r="H44" s="31">
        <f>+H31+H43</f>
        <v>1122289000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415000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415000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>
        <v>415000</v>
      </c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415000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55</v>
      </c>
      <c r="F120" s="14">
        <v>58026000</v>
      </c>
      <c r="G120" s="14">
        <v>63140000</v>
      </c>
      <c r="H120" s="14">
        <v>65995000</v>
      </c>
    </row>
    <row r="121" spans="5:8" x14ac:dyDescent="0.25">
      <c r="E121" s="1" t="s">
        <v>56</v>
      </c>
      <c r="F121" s="14">
        <v>67736000</v>
      </c>
      <c r="G121" s="14">
        <v>73707000</v>
      </c>
      <c r="H121" s="14">
        <v>77040000</v>
      </c>
    </row>
    <row r="122" spans="5:8" x14ac:dyDescent="0.25">
      <c r="E122" s="1" t="s">
        <v>57</v>
      </c>
      <c r="F122" s="14">
        <v>19854000</v>
      </c>
      <c r="G122" s="14">
        <v>21604000</v>
      </c>
      <c r="H122" s="14">
        <v>22581000</v>
      </c>
    </row>
    <row r="123" spans="5:8" x14ac:dyDescent="0.25">
      <c r="E123" s="1" t="s">
        <v>58</v>
      </c>
      <c r="F123" s="14">
        <v>14188000</v>
      </c>
      <c r="G123" s="14">
        <v>15439000</v>
      </c>
      <c r="H123" s="14">
        <v>16137000</v>
      </c>
    </row>
    <row r="124" spans="5:8" x14ac:dyDescent="0.25">
      <c r="E124" s="1" t="s">
        <v>59</v>
      </c>
      <c r="F124" s="14">
        <v>32371000</v>
      </c>
      <c r="G124" s="14">
        <v>35224000</v>
      </c>
      <c r="H124" s="14">
        <v>36817000</v>
      </c>
    </row>
    <row r="125" spans="5:8" x14ac:dyDescent="0.25">
      <c r="E125" s="1" t="s">
        <v>60</v>
      </c>
      <c r="F125" s="14">
        <v>37409000</v>
      </c>
      <c r="G125" s="14">
        <v>40706000</v>
      </c>
      <c r="H125" s="14">
        <v>42547000</v>
      </c>
    </row>
    <row r="126" spans="5:8" x14ac:dyDescent="0.25">
      <c r="E126" s="46" t="s">
        <v>44</v>
      </c>
      <c r="F126" s="45"/>
      <c r="G126" s="45"/>
      <c r="H126" s="45"/>
    </row>
    <row r="127" spans="5:8" x14ac:dyDescent="0.25">
      <c r="E127" s="44" t="s">
        <v>51</v>
      </c>
      <c r="F127" s="45"/>
      <c r="G127" s="45"/>
      <c r="H127" s="45"/>
    </row>
    <row r="128" spans="5:8" x14ac:dyDescent="0.25">
      <c r="E128" s="1" t="s">
        <v>55</v>
      </c>
      <c r="F128" s="14">
        <v>36307000</v>
      </c>
      <c r="G128" s="14">
        <v>37977000</v>
      </c>
      <c r="H128" s="14">
        <v>39695000</v>
      </c>
    </row>
    <row r="129" spans="5:8" x14ac:dyDescent="0.25">
      <c r="E129" s="1" t="s">
        <v>56</v>
      </c>
      <c r="F129" s="14">
        <v>42383000</v>
      </c>
      <c r="G129" s="14">
        <v>44333000</v>
      </c>
      <c r="H129" s="14">
        <v>46337000</v>
      </c>
    </row>
    <row r="130" spans="5:8" x14ac:dyDescent="0.25">
      <c r="E130" s="1" t="s">
        <v>57</v>
      </c>
      <c r="F130" s="14">
        <v>12423000</v>
      </c>
      <c r="G130" s="14">
        <v>12994000</v>
      </c>
      <c r="H130" s="14">
        <v>13582000</v>
      </c>
    </row>
    <row r="131" spans="5:8" x14ac:dyDescent="0.25">
      <c r="E131" s="1" t="s">
        <v>58</v>
      </c>
      <c r="F131" s="14">
        <v>8878000</v>
      </c>
      <c r="G131" s="14">
        <v>9286000</v>
      </c>
      <c r="H131" s="14">
        <v>9706000</v>
      </c>
    </row>
    <row r="132" spans="5:8" x14ac:dyDescent="0.25">
      <c r="E132" s="1" t="s">
        <v>59</v>
      </c>
      <c r="F132" s="14">
        <v>20255000</v>
      </c>
      <c r="G132" s="14">
        <v>21186000</v>
      </c>
      <c r="H132" s="14">
        <v>22144000</v>
      </c>
    </row>
    <row r="133" spans="5:8" x14ac:dyDescent="0.25">
      <c r="E133" s="1" t="s">
        <v>60</v>
      </c>
      <c r="F133" s="14">
        <v>23407000</v>
      </c>
      <c r="G133" s="14">
        <v>24484000</v>
      </c>
      <c r="H133" s="14">
        <v>25591000</v>
      </c>
    </row>
    <row r="134" spans="5:8" x14ac:dyDescent="0.25">
      <c r="E134" s="46" t="s">
        <v>44</v>
      </c>
      <c r="F134" s="45"/>
      <c r="G134" s="45"/>
      <c r="H134" s="45"/>
    </row>
    <row r="135" spans="5:8" x14ac:dyDescent="0.25">
      <c r="E135" s="46" t="s">
        <v>44</v>
      </c>
      <c r="F135" s="45"/>
      <c r="G135" s="45"/>
      <c r="H135" s="45"/>
    </row>
    <row r="136" spans="5:8" x14ac:dyDescent="0.25">
      <c r="E136" s="44" t="s">
        <v>52</v>
      </c>
      <c r="F136" s="45"/>
      <c r="G136" s="45"/>
      <c r="H136" s="45"/>
    </row>
    <row r="137" spans="5:8" x14ac:dyDescent="0.25">
      <c r="E137" s="46" t="s">
        <v>44</v>
      </c>
      <c r="F137" s="45"/>
      <c r="G137" s="45"/>
      <c r="H137" s="45"/>
    </row>
    <row r="138" spans="5:8" x14ac:dyDescent="0.25">
      <c r="E138" s="1" t="s">
        <v>55</v>
      </c>
      <c r="F138" s="14">
        <v>32491000</v>
      </c>
      <c r="G138" s="14">
        <v>35497000</v>
      </c>
      <c r="H138" s="14">
        <v>37240000</v>
      </c>
    </row>
    <row r="139" spans="5:8" x14ac:dyDescent="0.25">
      <c r="E139" s="1" t="s">
        <v>56</v>
      </c>
      <c r="F139" s="14">
        <v>21652000</v>
      </c>
      <c r="G139" s="14">
        <v>23655000</v>
      </c>
      <c r="H139" s="14">
        <v>24816000</v>
      </c>
    </row>
    <row r="140" spans="5:8" x14ac:dyDescent="0.25">
      <c r="E140" s="1" t="s">
        <v>57</v>
      </c>
      <c r="F140" s="14">
        <v>8598000</v>
      </c>
      <c r="G140" s="14">
        <v>9393000</v>
      </c>
      <c r="H140" s="14">
        <v>9854000</v>
      </c>
    </row>
    <row r="141" spans="5:8" x14ac:dyDescent="0.25">
      <c r="E141" s="1" t="s">
        <v>58</v>
      </c>
      <c r="F141" s="14">
        <v>12533000</v>
      </c>
      <c r="G141" s="14">
        <v>13692000</v>
      </c>
      <c r="H141" s="14">
        <v>14365000</v>
      </c>
    </row>
    <row r="142" spans="5:8" x14ac:dyDescent="0.25">
      <c r="E142" s="1" t="s">
        <v>59</v>
      </c>
      <c r="F142" s="14">
        <v>21164000</v>
      </c>
      <c r="G142" s="14">
        <v>23122000</v>
      </c>
      <c r="H142" s="14">
        <v>24257000</v>
      </c>
    </row>
    <row r="143" spans="5:8" x14ac:dyDescent="0.25">
      <c r="E143" s="1" t="s">
        <v>60</v>
      </c>
      <c r="F143" s="14">
        <v>19881000</v>
      </c>
      <c r="G143" s="14">
        <v>21720000</v>
      </c>
      <c r="H143" s="14">
        <v>22786000</v>
      </c>
    </row>
    <row r="144" spans="5:8" x14ac:dyDescent="0.25">
      <c r="E144" s="46" t="s">
        <v>44</v>
      </c>
      <c r="F144" s="45"/>
      <c r="G144" s="45"/>
      <c r="H144" s="45"/>
    </row>
    <row r="145" spans="5:8" x14ac:dyDescent="0.25">
      <c r="E145" s="46" t="s">
        <v>44</v>
      </c>
      <c r="F145" s="45"/>
      <c r="G145" s="45"/>
      <c r="H145" s="45"/>
    </row>
    <row r="146" spans="5:8" x14ac:dyDescent="0.25">
      <c r="E146" s="44" t="s">
        <v>53</v>
      </c>
      <c r="F146" s="45"/>
      <c r="G146" s="45"/>
      <c r="H146" s="45"/>
    </row>
    <row r="147" spans="5:8" x14ac:dyDescent="0.25">
      <c r="E147" s="46" t="s">
        <v>44</v>
      </c>
      <c r="F147" s="45"/>
      <c r="G147" s="45"/>
      <c r="H147" s="45"/>
    </row>
    <row r="148" spans="5:8" x14ac:dyDescent="0.25">
      <c r="E148" s="1" t="s">
        <v>55</v>
      </c>
      <c r="F148" s="14">
        <v>30000000</v>
      </c>
      <c r="G148" s="14">
        <v>30000000</v>
      </c>
      <c r="H148" s="14">
        <v>30000000</v>
      </c>
    </row>
    <row r="149" spans="5:8" x14ac:dyDescent="0.25">
      <c r="E149" s="1" t="s">
        <v>56</v>
      </c>
      <c r="F149" s="14">
        <v>15500000</v>
      </c>
      <c r="G149" s="14">
        <v>13500000</v>
      </c>
      <c r="H149" s="14">
        <v>13750000</v>
      </c>
    </row>
    <row r="150" spans="5:8" x14ac:dyDescent="0.25">
      <c r="E150" s="1" t="s">
        <v>57</v>
      </c>
      <c r="F150" s="14">
        <v>15500000</v>
      </c>
      <c r="G150" s="14">
        <v>13500000</v>
      </c>
      <c r="H150" s="14">
        <v>13750000</v>
      </c>
    </row>
    <row r="151" spans="5:8" x14ac:dyDescent="0.25">
      <c r="E151" s="1" t="s">
        <v>58</v>
      </c>
      <c r="F151" s="14">
        <v>15500000</v>
      </c>
      <c r="G151" s="14">
        <v>13500000</v>
      </c>
      <c r="H151" s="14">
        <v>13500000</v>
      </c>
    </row>
    <row r="152" spans="5:8" x14ac:dyDescent="0.25">
      <c r="E152" s="1" t="s">
        <v>59</v>
      </c>
      <c r="F152" s="14">
        <v>12500000</v>
      </c>
      <c r="G152" s="14">
        <v>13500000</v>
      </c>
      <c r="H152" s="14">
        <v>13500000</v>
      </c>
    </row>
    <row r="153" spans="5:8" x14ac:dyDescent="0.25">
      <c r="E153" s="1" t="s">
        <v>60</v>
      </c>
      <c r="F153" s="14">
        <v>21000000</v>
      </c>
      <c r="G153" s="14">
        <v>26000000</v>
      </c>
      <c r="H153" s="14">
        <v>26000000</v>
      </c>
    </row>
    <row r="154" spans="5:8" x14ac:dyDescent="0.25">
      <c r="F154" s="17"/>
      <c r="G154" s="17"/>
      <c r="H154" s="17"/>
    </row>
    <row r="155" spans="5:8" x14ac:dyDescent="0.25">
      <c r="F155" s="17"/>
      <c r="G155" s="17"/>
      <c r="H155" s="17"/>
    </row>
    <row r="156" spans="5:8" x14ac:dyDescent="0.25">
      <c r="F156" s="17"/>
      <c r="G156" s="17"/>
      <c r="H156" s="17"/>
    </row>
    <row r="157" spans="5:8" x14ac:dyDescent="0.25">
      <c r="F157" s="17"/>
      <c r="G157" s="17"/>
      <c r="H157" s="17"/>
    </row>
    <row r="158" spans="5:8" x14ac:dyDescent="0.25">
      <c r="F158" s="17"/>
      <c r="G158" s="17"/>
      <c r="H158" s="17"/>
    </row>
    <row r="159" spans="5:8" x14ac:dyDescent="0.25">
      <c r="F159" s="17"/>
      <c r="G159" s="17"/>
      <c r="H159" s="17"/>
    </row>
    <row r="160" spans="5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6:H126"/>
    <mergeCell ref="E127:H127"/>
    <mergeCell ref="E134:H134"/>
    <mergeCell ref="E146:H146"/>
    <mergeCell ref="E147:H147"/>
    <mergeCell ref="E135:H135"/>
    <mergeCell ref="E136:H136"/>
    <mergeCell ref="E137:H137"/>
    <mergeCell ref="E144:H144"/>
    <mergeCell ref="E145:H145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78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118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187232000</v>
      </c>
      <c r="G5" s="3">
        <v>187510000</v>
      </c>
      <c r="H5" s="3">
        <v>195984000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36217000</v>
      </c>
      <c r="G7" s="23">
        <f>SUM(G8:G20)</f>
        <v>46104000</v>
      </c>
      <c r="H7" s="23">
        <f>SUM(H8:H20)</f>
        <v>48095000</v>
      </c>
    </row>
    <row r="8" spans="5:8" ht="13.8" x14ac:dyDescent="0.3">
      <c r="E8" s="24" t="s">
        <v>11</v>
      </c>
      <c r="F8" s="9">
        <v>36217000</v>
      </c>
      <c r="G8" s="9">
        <v>39104000</v>
      </c>
      <c r="H8" s="9">
        <v>40779000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7000000</v>
      </c>
      <c r="H11" s="9">
        <v>7316000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4642000</v>
      </c>
      <c r="G21" s="3">
        <f>SUM(G22:G30)</f>
        <v>2700000</v>
      </c>
      <c r="H21" s="3">
        <f>SUM(H22:H30)</f>
        <v>2800000</v>
      </c>
    </row>
    <row r="22" spans="5:8" ht="13.8" x14ac:dyDescent="0.3">
      <c r="E22" s="24" t="s">
        <v>25</v>
      </c>
      <c r="F22" s="25">
        <v>2500000</v>
      </c>
      <c r="G22" s="25">
        <v>2700000</v>
      </c>
      <c r="H22" s="25">
        <v>2800000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2142000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228091000</v>
      </c>
      <c r="G31" s="16">
        <f>+G5+G6+G7+G21</f>
        <v>236314000</v>
      </c>
      <c r="H31" s="16">
        <f>+H5+H6+H7+H21</f>
        <v>246879000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950000</v>
      </c>
      <c r="G33" s="3">
        <f>SUM(G34:G40)</f>
        <v>21602000</v>
      </c>
      <c r="H33" s="3">
        <f>SUM(H34:H40)</f>
        <v>28530000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950000</v>
      </c>
      <c r="G35" s="9">
        <v>21602000</v>
      </c>
      <c r="H35" s="9">
        <v>28530000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950000</v>
      </c>
      <c r="G43" s="29">
        <f>+G33+G41</f>
        <v>21602000</v>
      </c>
      <c r="H43" s="29">
        <f>+H33+H41</f>
        <v>28530000</v>
      </c>
    </row>
    <row r="44" spans="5:8" ht="13.8" x14ac:dyDescent="0.25">
      <c r="E44" s="30" t="s">
        <v>42</v>
      </c>
      <c r="F44" s="31">
        <f>+F31+F43</f>
        <v>229041000</v>
      </c>
      <c r="G44" s="31">
        <f>+G31+G43</f>
        <v>257916000</v>
      </c>
      <c r="H44" s="31">
        <f>+H31+H43</f>
        <v>275409000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2809000</v>
      </c>
      <c r="G47" s="23">
        <f>SUM(G49+G61+G67)</f>
        <v>3313000</v>
      </c>
      <c r="H47" s="23">
        <f>SUM(H49+H61+H67)</f>
        <v>3448000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2809000</v>
      </c>
      <c r="G67" s="3">
        <f t="shared" ref="G67:H67" si="1">SUM(G68:G73)</f>
        <v>3313000</v>
      </c>
      <c r="H67" s="3">
        <f t="shared" si="1"/>
        <v>3448000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>
        <v>450000</v>
      </c>
      <c r="H69" s="10">
        <v>450000</v>
      </c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283000</v>
      </c>
      <c r="G71" s="9">
        <v>335000</v>
      </c>
      <c r="H71" s="10">
        <v>351000</v>
      </c>
    </row>
    <row r="72" spans="5:8" x14ac:dyDescent="0.25">
      <c r="E72" s="33" t="s">
        <v>158</v>
      </c>
      <c r="F72" s="25">
        <v>2142000</v>
      </c>
      <c r="G72" s="14">
        <v>2238000</v>
      </c>
      <c r="H72" s="34">
        <v>2343000</v>
      </c>
    </row>
    <row r="73" spans="5:8" x14ac:dyDescent="0.25">
      <c r="E73" s="33" t="s">
        <v>159</v>
      </c>
      <c r="F73" s="9">
        <v>384000</v>
      </c>
      <c r="G73" s="9">
        <v>290000</v>
      </c>
      <c r="H73" s="10">
        <v>304000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2809000</v>
      </c>
      <c r="G114" s="16">
        <f>SUM(G47)</f>
        <v>3313000</v>
      </c>
      <c r="H114" s="16">
        <f>SUM(H47)</f>
        <v>3448000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119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564171000</v>
      </c>
      <c r="G5" s="3">
        <v>586466000</v>
      </c>
      <c r="H5" s="3">
        <v>613028000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283284000</v>
      </c>
      <c r="G7" s="23">
        <f>SUM(G8:G20)</f>
        <v>268693000</v>
      </c>
      <c r="H7" s="23">
        <f>SUM(H8:H20)</f>
        <v>288837000</v>
      </c>
    </row>
    <row r="8" spans="5:8" ht="13.8" x14ac:dyDescent="0.3">
      <c r="E8" s="24" t="s">
        <v>11</v>
      </c>
      <c r="F8" s="9">
        <v>137899000</v>
      </c>
      <c r="G8" s="9">
        <v>150193000</v>
      </c>
      <c r="H8" s="9">
        <v>157322000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41300000</v>
      </c>
      <c r="G11" s="9">
        <v>18500000</v>
      </c>
      <c r="H11" s="9">
        <v>19336000</v>
      </c>
    </row>
    <row r="12" spans="5:8" ht="13.8" x14ac:dyDescent="0.3">
      <c r="E12" s="24" t="s">
        <v>15</v>
      </c>
      <c r="F12" s="9">
        <v>22194000</v>
      </c>
      <c r="G12" s="9">
        <v>15000000</v>
      </c>
      <c r="H12" s="9">
        <v>23000000</v>
      </c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75000000</v>
      </c>
      <c r="G17" s="9">
        <v>85000000</v>
      </c>
      <c r="H17" s="9">
        <v>89179000</v>
      </c>
    </row>
    <row r="18" spans="5:8" ht="13.8" x14ac:dyDescent="0.3">
      <c r="E18" s="24" t="s">
        <v>21</v>
      </c>
      <c r="F18" s="25">
        <v>6891000</v>
      </c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4691000</v>
      </c>
      <c r="G21" s="3">
        <f>SUM(G22:G30)</f>
        <v>2100000</v>
      </c>
      <c r="H21" s="3">
        <f>SUM(H22:H30)</f>
        <v>7200000</v>
      </c>
    </row>
    <row r="22" spans="5:8" ht="13.8" x14ac:dyDescent="0.3">
      <c r="E22" s="24" t="s">
        <v>25</v>
      </c>
      <c r="F22" s="25">
        <v>1900000</v>
      </c>
      <c r="G22" s="25">
        <v>2100000</v>
      </c>
      <c r="H22" s="25">
        <v>2200000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2791000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>
        <v>5000000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852146000</v>
      </c>
      <c r="G31" s="16">
        <f>+G5+G6+G7+G21</f>
        <v>857259000</v>
      </c>
      <c r="H31" s="16">
        <f>+H5+H6+H7+H21</f>
        <v>909065000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2900000</v>
      </c>
      <c r="G33" s="3">
        <f>SUM(G34:G40)</f>
        <v>74032000</v>
      </c>
      <c r="H33" s="3">
        <f>SUM(H34:H40)</f>
        <v>19907000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1900000</v>
      </c>
      <c r="G35" s="9">
        <v>73032000</v>
      </c>
      <c r="H35" s="9">
        <v>17907000</v>
      </c>
    </row>
    <row r="36" spans="5:8" ht="13.8" x14ac:dyDescent="0.3">
      <c r="E36" s="24" t="s">
        <v>38</v>
      </c>
      <c r="F36" s="9">
        <v>1000000</v>
      </c>
      <c r="G36" s="9">
        <v>1000000</v>
      </c>
      <c r="H36" s="9">
        <v>2000000</v>
      </c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2900000</v>
      </c>
      <c r="G43" s="29">
        <f>+G33+G41</f>
        <v>74032000</v>
      </c>
      <c r="H43" s="29">
        <f>+H33+H41</f>
        <v>19907000</v>
      </c>
    </row>
    <row r="44" spans="5:8" ht="13.8" x14ac:dyDescent="0.25">
      <c r="E44" s="30" t="s">
        <v>42</v>
      </c>
      <c r="F44" s="31">
        <f>+F31+F43</f>
        <v>855046000</v>
      </c>
      <c r="G44" s="31">
        <f>+G31+G43</f>
        <v>931291000</v>
      </c>
      <c r="H44" s="31">
        <f>+H31+H43</f>
        <v>928972000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152907000</v>
      </c>
      <c r="G47" s="23">
        <f>SUM(G49+G61+G67)</f>
        <v>137452000</v>
      </c>
      <c r="H47" s="23">
        <f>SUM(H49+H61+H67)</f>
        <v>115253000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141494000</v>
      </c>
      <c r="G61" s="3">
        <f t="shared" ref="G61:H61" si="0">SUM(G62:G65)</f>
        <v>124722000</v>
      </c>
      <c r="H61" s="3">
        <f t="shared" si="0"/>
        <v>101971000</v>
      </c>
    </row>
    <row r="62" spans="5:9" x14ac:dyDescent="0.25">
      <c r="E62" s="4" t="s">
        <v>151</v>
      </c>
      <c r="F62" s="5">
        <v>9303000</v>
      </c>
      <c r="G62" s="6">
        <v>8575000</v>
      </c>
      <c r="H62" s="7">
        <v>8576000</v>
      </c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>
        <v>82735000</v>
      </c>
      <c r="G64" s="9">
        <v>68105000</v>
      </c>
      <c r="H64" s="10">
        <v>49605000</v>
      </c>
    </row>
    <row r="65" spans="5:8" x14ac:dyDescent="0.25">
      <c r="E65" s="4" t="s">
        <v>154</v>
      </c>
      <c r="F65" s="11">
        <v>49456000</v>
      </c>
      <c r="G65" s="12">
        <v>48042000</v>
      </c>
      <c r="H65" s="13">
        <v>43790000</v>
      </c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11413000</v>
      </c>
      <c r="G67" s="3">
        <f t="shared" ref="G67:H67" si="1">SUM(G68:G73)</f>
        <v>12730000</v>
      </c>
      <c r="H67" s="3">
        <f t="shared" si="1"/>
        <v>13282000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>
        <v>905000</v>
      </c>
      <c r="H69" s="10">
        <v>906000</v>
      </c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519000</v>
      </c>
      <c r="G71" s="9">
        <v>582000</v>
      </c>
      <c r="H71" s="10">
        <v>608000</v>
      </c>
    </row>
    <row r="72" spans="5:8" x14ac:dyDescent="0.25">
      <c r="E72" s="33" t="s">
        <v>158</v>
      </c>
      <c r="F72" s="25">
        <v>7627000</v>
      </c>
      <c r="G72" s="14">
        <v>7969000</v>
      </c>
      <c r="H72" s="34">
        <v>8341000</v>
      </c>
    </row>
    <row r="73" spans="5:8" x14ac:dyDescent="0.25">
      <c r="E73" s="33" t="s">
        <v>159</v>
      </c>
      <c r="F73" s="9">
        <v>3267000</v>
      </c>
      <c r="G73" s="9">
        <v>3274000</v>
      </c>
      <c r="H73" s="10">
        <v>3427000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152907000</v>
      </c>
      <c r="G114" s="16">
        <f>SUM(G47)</f>
        <v>137452000</v>
      </c>
      <c r="H114" s="16">
        <f>SUM(H47)</f>
        <v>115253000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120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39891000</v>
      </c>
      <c r="G5" s="3">
        <v>39853000</v>
      </c>
      <c r="H5" s="3">
        <v>41646000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24929000</v>
      </c>
      <c r="G7" s="23">
        <f>SUM(G8:G20)</f>
        <v>15970000</v>
      </c>
      <c r="H7" s="23">
        <f>SUM(H8:H20)</f>
        <v>16523000</v>
      </c>
    </row>
    <row r="8" spans="5:8" ht="13.8" x14ac:dyDescent="0.3">
      <c r="E8" s="24" t="s">
        <v>11</v>
      </c>
      <c r="F8" s="9">
        <v>10464000</v>
      </c>
      <c r="G8" s="9">
        <v>10970000</v>
      </c>
      <c r="H8" s="9">
        <v>11263000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8284000</v>
      </c>
      <c r="G11" s="9">
        <v>5000000</v>
      </c>
      <c r="H11" s="9">
        <v>5260000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>
        <v>6181000</v>
      </c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8341000</v>
      </c>
      <c r="G21" s="3">
        <f>SUM(G22:G30)</f>
        <v>8000000</v>
      </c>
      <c r="H21" s="3">
        <f>SUM(H22:H30)</f>
        <v>3100000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1341000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>
        <v>4000000</v>
      </c>
      <c r="G27" s="9">
        <v>5000000</v>
      </c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73161000</v>
      </c>
      <c r="G31" s="16">
        <f>+G5+G6+G7+G21</f>
        <v>63823000</v>
      </c>
      <c r="H31" s="16">
        <f>+H5+H6+H7+H21</f>
        <v>61269000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16633000</v>
      </c>
      <c r="G33" s="3">
        <f>SUM(G34:G40)</f>
        <v>2500000</v>
      </c>
      <c r="H33" s="3">
        <f>SUM(H34:H40)</f>
        <v>17400000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16633000</v>
      </c>
      <c r="G35" s="9">
        <v>2500000</v>
      </c>
      <c r="H35" s="9">
        <v>17400000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16633000</v>
      </c>
      <c r="G43" s="29">
        <f>+G33+G41</f>
        <v>2500000</v>
      </c>
      <c r="H43" s="29">
        <f>+H33+H41</f>
        <v>17400000</v>
      </c>
    </row>
    <row r="44" spans="5:8" ht="13.8" x14ac:dyDescent="0.25">
      <c r="E44" s="30" t="s">
        <v>42</v>
      </c>
      <c r="F44" s="31">
        <f>+F31+F43</f>
        <v>89794000</v>
      </c>
      <c r="G44" s="31">
        <f>+G31+G43</f>
        <v>66323000</v>
      </c>
      <c r="H44" s="31">
        <f>+H31+H43</f>
        <v>78669000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2270000</v>
      </c>
      <c r="G47" s="23">
        <f>SUM(G49+G61+G67)</f>
        <v>2253000</v>
      </c>
      <c r="H47" s="23">
        <f>SUM(H49+H61+H67)</f>
        <v>2358000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2270000</v>
      </c>
      <c r="G67" s="3">
        <f t="shared" ref="G67:H67" si="1">SUM(G68:G73)</f>
        <v>2253000</v>
      </c>
      <c r="H67" s="3">
        <f t="shared" si="1"/>
        <v>2358000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1200000</v>
      </c>
      <c r="G73" s="9">
        <v>1135000</v>
      </c>
      <c r="H73" s="10">
        <v>1188000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2270000</v>
      </c>
      <c r="G114" s="16">
        <f>SUM(G47)</f>
        <v>2253000</v>
      </c>
      <c r="H114" s="16">
        <f>SUM(H47)</f>
        <v>2358000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121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119752000</v>
      </c>
      <c r="G5" s="3">
        <v>118811000</v>
      </c>
      <c r="H5" s="3">
        <v>124173000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26095000</v>
      </c>
      <c r="G7" s="23">
        <f>SUM(G8:G20)</f>
        <v>30846000</v>
      </c>
      <c r="H7" s="23">
        <f>SUM(H8:H20)</f>
        <v>32104000</v>
      </c>
    </row>
    <row r="8" spans="5:8" ht="13.8" x14ac:dyDescent="0.3">
      <c r="E8" s="24" t="s">
        <v>11</v>
      </c>
      <c r="F8" s="9">
        <v>26095000</v>
      </c>
      <c r="G8" s="9">
        <v>28046000</v>
      </c>
      <c r="H8" s="9">
        <v>29177000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2800000</v>
      </c>
      <c r="H11" s="9">
        <v>2927000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3569000</v>
      </c>
      <c r="G21" s="3">
        <f>SUM(G22:G30)</f>
        <v>2200000</v>
      </c>
      <c r="H21" s="3">
        <f>SUM(H22:H30)</f>
        <v>7300000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1569000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>
        <v>5000000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149416000</v>
      </c>
      <c r="G31" s="16">
        <f>+G5+G6+G7+G21</f>
        <v>151857000</v>
      </c>
      <c r="H31" s="16">
        <f>+H5+H6+H7+H21</f>
        <v>163577000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2250000</v>
      </c>
      <c r="G33" s="3">
        <f>SUM(G34:G40)</f>
        <v>600000</v>
      </c>
      <c r="H33" s="3">
        <f>SUM(H34:H40)</f>
        <v>11447000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2250000</v>
      </c>
      <c r="G35" s="9">
        <v>600000</v>
      </c>
      <c r="H35" s="9">
        <v>11447000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2250000</v>
      </c>
      <c r="G43" s="29">
        <f>+G33+G41</f>
        <v>600000</v>
      </c>
      <c r="H43" s="29">
        <f>+H33+H41</f>
        <v>11447000</v>
      </c>
    </row>
    <row r="44" spans="5:8" ht="13.8" x14ac:dyDescent="0.25">
      <c r="E44" s="30" t="s">
        <v>42</v>
      </c>
      <c r="F44" s="31">
        <f>+F31+F43</f>
        <v>151666000</v>
      </c>
      <c r="G44" s="31">
        <f>+G31+G43</f>
        <v>152457000</v>
      </c>
      <c r="H44" s="31">
        <f>+H31+H43</f>
        <v>175024000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2711000</v>
      </c>
      <c r="G47" s="23">
        <f>SUM(G49+G61+G67)</f>
        <v>2682000</v>
      </c>
      <c r="H47" s="23">
        <f>SUM(H49+H61+H67)</f>
        <v>2807000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>
        <v>500000</v>
      </c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2711000</v>
      </c>
      <c r="G67" s="3">
        <f t="shared" ref="G67:H67" si="1">SUM(G68:G73)</f>
        <v>2682000</v>
      </c>
      <c r="H67" s="3">
        <f t="shared" si="1"/>
        <v>2807000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1641000</v>
      </c>
      <c r="G73" s="9">
        <v>1564000</v>
      </c>
      <c r="H73" s="10">
        <v>1637000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2711000</v>
      </c>
      <c r="G114" s="16">
        <f>SUM(G47)</f>
        <v>2682000</v>
      </c>
      <c r="H114" s="16">
        <f>SUM(H47)</f>
        <v>2807000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122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103723000</v>
      </c>
      <c r="G5" s="3">
        <v>103173000</v>
      </c>
      <c r="H5" s="3">
        <v>107831000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21420000</v>
      </c>
      <c r="G7" s="23">
        <f>SUM(G8:G20)</f>
        <v>32939000</v>
      </c>
      <c r="H7" s="23">
        <f>SUM(H8:H20)</f>
        <v>34272000</v>
      </c>
    </row>
    <row r="8" spans="5:8" ht="13.8" x14ac:dyDescent="0.3">
      <c r="E8" s="24" t="s">
        <v>11</v>
      </c>
      <c r="F8" s="9">
        <v>21420000</v>
      </c>
      <c r="G8" s="9">
        <v>22939000</v>
      </c>
      <c r="H8" s="9">
        <v>23820000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10000000</v>
      </c>
      <c r="H11" s="9">
        <v>10452000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4487000</v>
      </c>
      <c r="G21" s="3">
        <f>SUM(G22:G30)</f>
        <v>3000000</v>
      </c>
      <c r="H21" s="3">
        <f>SUM(H22:H30)</f>
        <v>3100000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1487000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129630000</v>
      </c>
      <c r="G31" s="16">
        <f>+G5+G6+G7+G21</f>
        <v>139112000</v>
      </c>
      <c r="H31" s="16">
        <f>+H5+H6+H7+H21</f>
        <v>145203000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1206000</v>
      </c>
      <c r="G33" s="3">
        <f>SUM(G34:G40)</f>
        <v>9128000</v>
      </c>
      <c r="H33" s="3">
        <f>SUM(H34:H40)</f>
        <v>600000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1206000</v>
      </c>
      <c r="G35" s="9">
        <v>9128000</v>
      </c>
      <c r="H35" s="9">
        <v>600000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1206000</v>
      </c>
      <c r="G43" s="29">
        <f>+G33+G41</f>
        <v>9128000</v>
      </c>
      <c r="H43" s="29">
        <f>+H33+H41</f>
        <v>600000</v>
      </c>
    </row>
    <row r="44" spans="5:8" ht="13.8" x14ac:dyDescent="0.25">
      <c r="E44" s="30" t="s">
        <v>42</v>
      </c>
      <c r="F44" s="31">
        <f>+F31+F43</f>
        <v>130836000</v>
      </c>
      <c r="G44" s="31">
        <f>+G31+G43</f>
        <v>148240000</v>
      </c>
      <c r="H44" s="31">
        <f>+H31+H43</f>
        <v>145803000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3790000</v>
      </c>
      <c r="G47" s="23">
        <f>SUM(G49+G61+G67)</f>
        <v>3890000</v>
      </c>
      <c r="H47" s="23">
        <f>SUM(H49+H61+H67)</f>
        <v>4072000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3790000</v>
      </c>
      <c r="G67" s="3">
        <f t="shared" ref="G67:H67" si="1">SUM(G68:G73)</f>
        <v>3890000</v>
      </c>
      <c r="H67" s="3">
        <f t="shared" si="1"/>
        <v>4072000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2142000</v>
      </c>
      <c r="G72" s="14">
        <v>2238000</v>
      </c>
      <c r="H72" s="34">
        <v>2343000</v>
      </c>
    </row>
    <row r="73" spans="5:8" x14ac:dyDescent="0.25">
      <c r="E73" s="33" t="s">
        <v>159</v>
      </c>
      <c r="F73" s="9">
        <v>1648000</v>
      </c>
      <c r="G73" s="9">
        <v>1652000</v>
      </c>
      <c r="H73" s="10">
        <v>1729000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3790000</v>
      </c>
      <c r="G114" s="16">
        <f>SUM(G47)</f>
        <v>3890000</v>
      </c>
      <c r="H114" s="16">
        <f>SUM(H47)</f>
        <v>4072000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123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192088000</v>
      </c>
      <c r="G5" s="3">
        <v>191486000</v>
      </c>
      <c r="H5" s="3">
        <v>200141000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45728000</v>
      </c>
      <c r="G7" s="23">
        <f>SUM(G8:G20)</f>
        <v>43041000</v>
      </c>
      <c r="H7" s="23">
        <f>SUM(H8:H20)</f>
        <v>44885000</v>
      </c>
    </row>
    <row r="8" spans="5:8" ht="13.8" x14ac:dyDescent="0.3">
      <c r="E8" s="24" t="s">
        <v>11</v>
      </c>
      <c r="F8" s="9">
        <v>34328000</v>
      </c>
      <c r="G8" s="9">
        <v>37041000</v>
      </c>
      <c r="H8" s="9">
        <v>38614000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11400000</v>
      </c>
      <c r="G11" s="9">
        <v>6000000</v>
      </c>
      <c r="H11" s="9">
        <v>6271000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5170000</v>
      </c>
      <c r="G21" s="3">
        <f>SUM(G22:G30)</f>
        <v>3000000</v>
      </c>
      <c r="H21" s="3">
        <f>SUM(H22:H30)</f>
        <v>3100000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2170000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242986000</v>
      </c>
      <c r="G31" s="16">
        <f>+G5+G6+G7+G21</f>
        <v>237527000</v>
      </c>
      <c r="H31" s="16">
        <f>+H5+H6+H7+H21</f>
        <v>248126000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4951000</v>
      </c>
      <c r="G33" s="3">
        <f>SUM(G34:G40)</f>
        <v>2400000</v>
      </c>
      <c r="H33" s="3">
        <f>SUM(H34:H40)</f>
        <v>12019000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4951000</v>
      </c>
      <c r="G35" s="9">
        <v>2400000</v>
      </c>
      <c r="H35" s="9">
        <v>12019000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4951000</v>
      </c>
      <c r="G43" s="29">
        <f>+G33+G41</f>
        <v>2400000</v>
      </c>
      <c r="H43" s="29">
        <f>+H33+H41</f>
        <v>12019000</v>
      </c>
    </row>
    <row r="44" spans="5:8" ht="13.8" x14ac:dyDescent="0.25">
      <c r="E44" s="30" t="s">
        <v>42</v>
      </c>
      <c r="F44" s="31">
        <f>+F31+F43</f>
        <v>247937000</v>
      </c>
      <c r="G44" s="31">
        <f>+G31+G43</f>
        <v>239927000</v>
      </c>
      <c r="H44" s="31">
        <f>+H31+H43</f>
        <v>260145000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22783000</v>
      </c>
      <c r="G47" s="23">
        <f>SUM(G49+G61+G67)</f>
        <v>23774000</v>
      </c>
      <c r="H47" s="23">
        <f>SUM(H49+H61+H67)</f>
        <v>23907000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22783000</v>
      </c>
      <c r="G67" s="3">
        <f t="shared" ref="G67:H67" si="1">SUM(G68:G73)</f>
        <v>23774000</v>
      </c>
      <c r="H67" s="3">
        <f t="shared" si="1"/>
        <v>23907000</v>
      </c>
    </row>
    <row r="68" spans="5:8" x14ac:dyDescent="0.25">
      <c r="E68" s="33" t="s">
        <v>160</v>
      </c>
      <c r="F68" s="6">
        <v>20000000</v>
      </c>
      <c r="G68" s="6">
        <v>20000000</v>
      </c>
      <c r="H68" s="7">
        <v>20000000</v>
      </c>
    </row>
    <row r="69" spans="5:8" x14ac:dyDescent="0.25">
      <c r="E69" s="33" t="s">
        <v>163</v>
      </c>
      <c r="F69" s="9"/>
      <c r="G69" s="9">
        <v>906000</v>
      </c>
      <c r="H69" s="10">
        <v>905000</v>
      </c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2142000</v>
      </c>
      <c r="G72" s="14">
        <v>2238000</v>
      </c>
      <c r="H72" s="34">
        <v>2343000</v>
      </c>
    </row>
    <row r="73" spans="5:8" x14ac:dyDescent="0.25">
      <c r="E73" s="33" t="s">
        <v>159</v>
      </c>
      <c r="F73" s="9">
        <v>641000</v>
      </c>
      <c r="G73" s="9">
        <v>630000</v>
      </c>
      <c r="H73" s="10">
        <v>659000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22783000</v>
      </c>
      <c r="G114" s="16">
        <f>SUM(G47)</f>
        <v>23774000</v>
      </c>
      <c r="H114" s="16">
        <f>SUM(H47)</f>
        <v>23907000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124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217623000</v>
      </c>
      <c r="G5" s="3">
        <v>218270000</v>
      </c>
      <c r="H5" s="3">
        <v>228177000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107737000</v>
      </c>
      <c r="G7" s="23">
        <f>SUM(G8:G20)</f>
        <v>57207000</v>
      </c>
      <c r="H7" s="23">
        <f>SUM(H8:H20)</f>
        <v>59740000</v>
      </c>
    </row>
    <row r="8" spans="5:8" ht="13.8" x14ac:dyDescent="0.3">
      <c r="E8" s="24" t="s">
        <v>11</v>
      </c>
      <c r="F8" s="9">
        <v>45464000</v>
      </c>
      <c r="G8" s="9">
        <v>49207000</v>
      </c>
      <c r="H8" s="9">
        <v>51378000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62273000</v>
      </c>
      <c r="G11" s="9">
        <v>8000000</v>
      </c>
      <c r="H11" s="9">
        <v>8362000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5742000</v>
      </c>
      <c r="G21" s="3">
        <f>SUM(G22:G30)</f>
        <v>3000000</v>
      </c>
      <c r="H21" s="3">
        <f>SUM(H22:H30)</f>
        <v>3100000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2742000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331102000</v>
      </c>
      <c r="G31" s="16">
        <f>+G5+G6+G7+G21</f>
        <v>278477000</v>
      </c>
      <c r="H31" s="16">
        <f>+H5+H6+H7+H21</f>
        <v>291017000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29251000</v>
      </c>
      <c r="G33" s="3">
        <f>SUM(G34:G40)</f>
        <v>37791000</v>
      </c>
      <c r="H33" s="3">
        <f>SUM(H34:H40)</f>
        <v>12735000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29251000</v>
      </c>
      <c r="G35" s="9">
        <v>37791000</v>
      </c>
      <c r="H35" s="9">
        <v>12735000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29251000</v>
      </c>
      <c r="G43" s="29">
        <f>+G33+G41</f>
        <v>37791000</v>
      </c>
      <c r="H43" s="29">
        <f>+H33+H41</f>
        <v>12735000</v>
      </c>
    </row>
    <row r="44" spans="5:8" ht="13.8" x14ac:dyDescent="0.25">
      <c r="E44" s="30" t="s">
        <v>42</v>
      </c>
      <c r="F44" s="31">
        <f>+F31+F43</f>
        <v>360353000</v>
      </c>
      <c r="G44" s="31">
        <f>+G31+G43</f>
        <v>316268000</v>
      </c>
      <c r="H44" s="31">
        <f>+H31+H43</f>
        <v>303752000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5981000</v>
      </c>
      <c r="G47" s="23">
        <f>SUM(G49+G61+G67)</f>
        <v>5810000</v>
      </c>
      <c r="H47" s="23">
        <f>SUM(H49+H61+H67)</f>
        <v>6081000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5981000</v>
      </c>
      <c r="G67" s="3">
        <f t="shared" ref="G67:H67" si="1">SUM(G68:G73)</f>
        <v>5810000</v>
      </c>
      <c r="H67" s="3">
        <f t="shared" si="1"/>
        <v>6081000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>
        <v>415000</v>
      </c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283000</v>
      </c>
      <c r="G71" s="9">
        <v>335000</v>
      </c>
      <c r="H71" s="10">
        <v>351000</v>
      </c>
    </row>
    <row r="72" spans="5:8" x14ac:dyDescent="0.25">
      <c r="E72" s="33" t="s">
        <v>158</v>
      </c>
      <c r="F72" s="25">
        <v>3862000</v>
      </c>
      <c r="G72" s="14">
        <v>4035000</v>
      </c>
      <c r="H72" s="34">
        <v>4223000</v>
      </c>
    </row>
    <row r="73" spans="5:8" x14ac:dyDescent="0.25">
      <c r="E73" s="33" t="s">
        <v>159</v>
      </c>
      <c r="F73" s="9">
        <v>1421000</v>
      </c>
      <c r="G73" s="9">
        <v>1440000</v>
      </c>
      <c r="H73" s="10">
        <v>1507000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5981000</v>
      </c>
      <c r="G114" s="16">
        <f>SUM(G47)</f>
        <v>5810000</v>
      </c>
      <c r="H114" s="16">
        <f>SUM(H47)</f>
        <v>6081000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125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208990000</v>
      </c>
      <c r="G5" s="3">
        <v>206769000</v>
      </c>
      <c r="H5" s="3">
        <v>216102000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38805000</v>
      </c>
      <c r="G7" s="23">
        <f>SUM(G8:G20)</f>
        <v>46932000</v>
      </c>
      <c r="H7" s="23">
        <f>SUM(H8:H20)</f>
        <v>48971000</v>
      </c>
    </row>
    <row r="8" spans="5:8" ht="13.8" x14ac:dyDescent="0.3">
      <c r="E8" s="24" t="s">
        <v>11</v>
      </c>
      <c r="F8" s="9">
        <v>38805000</v>
      </c>
      <c r="G8" s="9">
        <v>41932000</v>
      </c>
      <c r="H8" s="9">
        <v>43745000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5000000</v>
      </c>
      <c r="H11" s="9">
        <v>5226000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3779000</v>
      </c>
      <c r="G21" s="3">
        <f>SUM(G22:G30)</f>
        <v>2200000</v>
      </c>
      <c r="H21" s="3">
        <f>SUM(H22:H30)</f>
        <v>2300000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1779000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251574000</v>
      </c>
      <c r="G31" s="16">
        <f>+G5+G6+G7+G21</f>
        <v>255901000</v>
      </c>
      <c r="H31" s="16">
        <f>+H5+H6+H7+H21</f>
        <v>267373000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3963000</v>
      </c>
      <c r="G33" s="3">
        <f>SUM(G34:G40)</f>
        <v>600000</v>
      </c>
      <c r="H33" s="3">
        <f>SUM(H34:H40)</f>
        <v>11099000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3963000</v>
      </c>
      <c r="G35" s="9">
        <v>600000</v>
      </c>
      <c r="H35" s="9">
        <v>11099000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3963000</v>
      </c>
      <c r="G43" s="29">
        <f>+G33+G41</f>
        <v>600000</v>
      </c>
      <c r="H43" s="29">
        <f>+H33+H41</f>
        <v>11099000</v>
      </c>
    </row>
    <row r="44" spans="5:8" ht="13.8" x14ac:dyDescent="0.25">
      <c r="E44" s="30" t="s">
        <v>42</v>
      </c>
      <c r="F44" s="31">
        <f>+F31+F43</f>
        <v>255537000</v>
      </c>
      <c r="G44" s="31">
        <f>+G31+G43</f>
        <v>256501000</v>
      </c>
      <c r="H44" s="31">
        <f>+H31+H43</f>
        <v>278472000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9993000</v>
      </c>
      <c r="G47" s="23">
        <f>SUM(G49+G61+G67)</f>
        <v>3038000</v>
      </c>
      <c r="H47" s="23">
        <f>SUM(H49+H61+H67)</f>
        <v>3180000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9993000</v>
      </c>
      <c r="G67" s="3">
        <f t="shared" ref="G67:H67" si="1">SUM(G68:G73)</f>
        <v>3038000</v>
      </c>
      <c r="H67" s="3">
        <f t="shared" si="1"/>
        <v>3180000</v>
      </c>
    </row>
    <row r="68" spans="5:8" x14ac:dyDescent="0.25">
      <c r="E68" s="33" t="s">
        <v>160</v>
      </c>
      <c r="F68" s="6">
        <v>7000000</v>
      </c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1923000</v>
      </c>
      <c r="G73" s="9">
        <v>1920000</v>
      </c>
      <c r="H73" s="10">
        <v>2010000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9993000</v>
      </c>
      <c r="G114" s="16">
        <f>SUM(G47)</f>
        <v>3038000</v>
      </c>
      <c r="H114" s="16">
        <f>SUM(H47)</f>
        <v>3180000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126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215361000</v>
      </c>
      <c r="G5" s="3">
        <v>212833000</v>
      </c>
      <c r="H5" s="3">
        <v>222440000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37593000</v>
      </c>
      <c r="G7" s="23">
        <f>SUM(G8:G20)</f>
        <v>46608000</v>
      </c>
      <c r="H7" s="23">
        <f>SUM(H8:H20)</f>
        <v>48627000</v>
      </c>
    </row>
    <row r="8" spans="5:8" ht="13.8" x14ac:dyDescent="0.3">
      <c r="E8" s="24" t="s">
        <v>11</v>
      </c>
      <c r="F8" s="9">
        <v>37593000</v>
      </c>
      <c r="G8" s="9">
        <v>40608000</v>
      </c>
      <c r="H8" s="9">
        <v>42356000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6000000</v>
      </c>
      <c r="H11" s="9">
        <v>6271000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5029000</v>
      </c>
      <c r="G21" s="3">
        <f>SUM(G22:G30)</f>
        <v>2200000</v>
      </c>
      <c r="H21" s="3">
        <f>SUM(H22:H30)</f>
        <v>2300000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3029000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257983000</v>
      </c>
      <c r="G31" s="16">
        <f>+G5+G6+G7+G21</f>
        <v>261641000</v>
      </c>
      <c r="H31" s="16">
        <f>+H5+H6+H7+H21</f>
        <v>273367000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1550000</v>
      </c>
      <c r="G33" s="3">
        <f>SUM(G34:G40)</f>
        <v>6369000</v>
      </c>
      <c r="H33" s="3">
        <f>SUM(H34:H40)</f>
        <v>52773000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1550000</v>
      </c>
      <c r="G35" s="9">
        <v>6369000</v>
      </c>
      <c r="H35" s="9">
        <v>52773000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1550000</v>
      </c>
      <c r="G43" s="29">
        <f>+G33+G41</f>
        <v>6369000</v>
      </c>
      <c r="H43" s="29">
        <f>+H33+H41</f>
        <v>52773000</v>
      </c>
    </row>
    <row r="44" spans="5:8" ht="13.8" x14ac:dyDescent="0.25">
      <c r="E44" s="30" t="s">
        <v>42</v>
      </c>
      <c r="F44" s="31">
        <f>+F31+F43</f>
        <v>259533000</v>
      </c>
      <c r="G44" s="31">
        <f>+G31+G43</f>
        <v>268010000</v>
      </c>
      <c r="H44" s="31">
        <f>+H31+H43</f>
        <v>326140000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9292000</v>
      </c>
      <c r="G47" s="23">
        <f>SUM(G49+G61+G67)</f>
        <v>2330000</v>
      </c>
      <c r="H47" s="23">
        <f>SUM(H49+H61+H67)</f>
        <v>2439000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9292000</v>
      </c>
      <c r="G67" s="3">
        <f t="shared" ref="G67:H67" si="1">SUM(G68:G73)</f>
        <v>2330000</v>
      </c>
      <c r="H67" s="3">
        <f t="shared" si="1"/>
        <v>2439000</v>
      </c>
    </row>
    <row r="68" spans="5:8" x14ac:dyDescent="0.25">
      <c r="E68" s="33" t="s">
        <v>160</v>
      </c>
      <c r="F68" s="6">
        <v>7000000</v>
      </c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1222000</v>
      </c>
      <c r="G73" s="9">
        <v>1212000</v>
      </c>
      <c r="H73" s="10">
        <v>1269000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9292000</v>
      </c>
      <c r="G114" s="16">
        <f>SUM(G47)</f>
        <v>2330000</v>
      </c>
      <c r="H114" s="16">
        <f>SUM(H47)</f>
        <v>2439000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127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241779000</v>
      </c>
      <c r="G5" s="3">
        <v>240607000</v>
      </c>
      <c r="H5" s="3">
        <v>251480000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59883000</v>
      </c>
      <c r="G7" s="23">
        <f>SUM(G8:G20)</f>
        <v>56115000</v>
      </c>
      <c r="H7" s="23">
        <f>SUM(H8:H20)</f>
        <v>58586000</v>
      </c>
    </row>
    <row r="8" spans="5:8" ht="13.8" x14ac:dyDescent="0.3">
      <c r="E8" s="24" t="s">
        <v>11</v>
      </c>
      <c r="F8" s="9">
        <v>45633000</v>
      </c>
      <c r="G8" s="9">
        <v>46115000</v>
      </c>
      <c r="H8" s="9">
        <v>48134000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14250000</v>
      </c>
      <c r="G11" s="9">
        <v>10000000</v>
      </c>
      <c r="H11" s="9">
        <v>10452000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4236000</v>
      </c>
      <c r="G21" s="3">
        <f>SUM(G22:G30)</f>
        <v>2200000</v>
      </c>
      <c r="H21" s="3">
        <f>SUM(H22:H30)</f>
        <v>2300000</v>
      </c>
    </row>
    <row r="22" spans="5:8" ht="13.8" x14ac:dyDescent="0.3">
      <c r="E22" s="24" t="s">
        <v>25</v>
      </c>
      <c r="F22" s="25">
        <v>1900000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2336000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305898000</v>
      </c>
      <c r="G31" s="16">
        <f>+G5+G6+G7+G21</f>
        <v>298922000</v>
      </c>
      <c r="H31" s="16">
        <f>+H5+H6+H7+H21</f>
        <v>312366000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68291000</v>
      </c>
      <c r="G33" s="3">
        <f>SUM(G34:G40)</f>
        <v>20981000</v>
      </c>
      <c r="H33" s="3">
        <f>SUM(H34:H40)</f>
        <v>32095000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68291000</v>
      </c>
      <c r="G35" s="9">
        <v>20981000</v>
      </c>
      <c r="H35" s="9">
        <v>32095000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68291000</v>
      </c>
      <c r="G43" s="29">
        <f>+G33+G41</f>
        <v>20981000</v>
      </c>
      <c r="H43" s="29">
        <f>+H33+H41</f>
        <v>32095000</v>
      </c>
    </row>
    <row r="44" spans="5:8" ht="13.8" x14ac:dyDescent="0.25">
      <c r="E44" s="30" t="s">
        <v>42</v>
      </c>
      <c r="F44" s="31">
        <f>+F31+F43</f>
        <v>374189000</v>
      </c>
      <c r="G44" s="31">
        <f>+G31+G43</f>
        <v>319903000</v>
      </c>
      <c r="H44" s="31">
        <f>+H31+H43</f>
        <v>344461000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2406000</v>
      </c>
      <c r="G47" s="23">
        <f>SUM(G49+G61+G67)</f>
        <v>2448000</v>
      </c>
      <c r="H47" s="23">
        <f>SUM(H49+H61+H67)</f>
        <v>2563000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2406000</v>
      </c>
      <c r="G67" s="3">
        <f t="shared" ref="G67:H67" si="1">SUM(G68:G73)</f>
        <v>2448000</v>
      </c>
      <c r="H67" s="3">
        <f t="shared" si="1"/>
        <v>2563000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1242000</v>
      </c>
      <c r="G72" s="14">
        <v>1298000</v>
      </c>
      <c r="H72" s="34">
        <v>1359000</v>
      </c>
    </row>
    <row r="73" spans="5:8" x14ac:dyDescent="0.25">
      <c r="E73" s="33" t="s">
        <v>159</v>
      </c>
      <c r="F73" s="9">
        <v>1164000</v>
      </c>
      <c r="G73" s="9">
        <v>1150000</v>
      </c>
      <c r="H73" s="10">
        <v>1204000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2406000</v>
      </c>
      <c r="G114" s="16">
        <f>SUM(G47)</f>
        <v>2448000</v>
      </c>
      <c r="H114" s="16">
        <f>SUM(H47)</f>
        <v>2563000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I245"/>
  <sheetViews>
    <sheetView showGridLines="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61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650756000</v>
      </c>
      <c r="G5" s="3">
        <v>690588000</v>
      </c>
      <c r="H5" s="3">
        <v>721829000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322077000</v>
      </c>
      <c r="G7" s="23">
        <f>SUM(G8:G20)</f>
        <v>342022000</v>
      </c>
      <c r="H7" s="23">
        <f>SUM(H8:H20)</f>
        <v>369147000</v>
      </c>
    </row>
    <row r="8" spans="5:8" ht="13.8" x14ac:dyDescent="0.3">
      <c r="E8" s="24" t="s">
        <v>11</v>
      </c>
      <c r="F8" s="9">
        <v>219159000</v>
      </c>
      <c r="G8" s="9">
        <v>238970000</v>
      </c>
      <c r="H8" s="9">
        <v>250459000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2918000</v>
      </c>
      <c r="G14" s="25">
        <v>3052000</v>
      </c>
      <c r="H14" s="25">
        <v>3188000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100000000</v>
      </c>
      <c r="G17" s="9">
        <v>100000000</v>
      </c>
      <c r="H17" s="9">
        <v>115500000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4093000</v>
      </c>
      <c r="G21" s="3">
        <f>SUM(G22:G30)</f>
        <v>2200000</v>
      </c>
      <c r="H21" s="3">
        <f>SUM(H22:H30)</f>
        <v>2300000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2093000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976926000</v>
      </c>
      <c r="G31" s="16">
        <f>+G5+G6+G7+G21</f>
        <v>1034810000</v>
      </c>
      <c r="H31" s="16">
        <f>+H5+H6+H7+H21</f>
        <v>1093276000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976926000</v>
      </c>
      <c r="G44" s="31">
        <f>+G31+G43</f>
        <v>1034810000</v>
      </c>
      <c r="H44" s="31">
        <f>+H31+H43</f>
        <v>1093276000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62</v>
      </c>
      <c r="F120" s="14">
        <v>59216000</v>
      </c>
      <c r="G120" s="14">
        <v>64435000</v>
      </c>
      <c r="H120" s="14">
        <v>67349000</v>
      </c>
    </row>
    <row r="121" spans="5:8" x14ac:dyDescent="0.25">
      <c r="E121" s="1" t="s">
        <v>63</v>
      </c>
      <c r="F121" s="14">
        <v>93625000</v>
      </c>
      <c r="G121" s="14">
        <v>101877000</v>
      </c>
      <c r="H121" s="14">
        <v>106484000</v>
      </c>
    </row>
    <row r="122" spans="5:8" x14ac:dyDescent="0.25">
      <c r="E122" s="1" t="s">
        <v>64</v>
      </c>
      <c r="F122" s="14">
        <v>158081000</v>
      </c>
      <c r="G122" s="14">
        <v>172014000</v>
      </c>
      <c r="H122" s="14">
        <v>179792000</v>
      </c>
    </row>
    <row r="123" spans="5:8" x14ac:dyDescent="0.25">
      <c r="E123" s="46" t="s">
        <v>44</v>
      </c>
      <c r="F123" s="45"/>
      <c r="G123" s="45"/>
      <c r="H123" s="45"/>
    </row>
    <row r="124" spans="5:8" x14ac:dyDescent="0.25">
      <c r="E124" s="44" t="s">
        <v>51</v>
      </c>
      <c r="F124" s="45"/>
      <c r="G124" s="45"/>
      <c r="H124" s="45"/>
    </row>
    <row r="125" spans="5:8" x14ac:dyDescent="0.25">
      <c r="E125" s="1" t="s">
        <v>62</v>
      </c>
      <c r="F125" s="14">
        <v>37052000</v>
      </c>
      <c r="G125" s="14">
        <v>38756000</v>
      </c>
      <c r="H125" s="14">
        <v>40509000</v>
      </c>
    </row>
    <row r="126" spans="5:8" x14ac:dyDescent="0.25">
      <c r="E126" s="1" t="s">
        <v>63</v>
      </c>
      <c r="F126" s="14">
        <v>58582000</v>
      </c>
      <c r="G126" s="14">
        <v>61276000</v>
      </c>
      <c r="H126" s="14">
        <v>64047000</v>
      </c>
    </row>
    <row r="127" spans="5:8" x14ac:dyDescent="0.25">
      <c r="E127" s="1" t="s">
        <v>64</v>
      </c>
      <c r="F127" s="14">
        <v>98912000</v>
      </c>
      <c r="G127" s="14">
        <v>103462000</v>
      </c>
      <c r="H127" s="14">
        <v>108141000</v>
      </c>
    </row>
    <row r="128" spans="5:8" x14ac:dyDescent="0.25">
      <c r="E128" s="46" t="s">
        <v>44</v>
      </c>
      <c r="F128" s="45"/>
      <c r="G128" s="45"/>
      <c r="H128" s="45"/>
    </row>
    <row r="129" spans="5:8" x14ac:dyDescent="0.25">
      <c r="E129" s="46" t="s">
        <v>44</v>
      </c>
      <c r="F129" s="45"/>
      <c r="G129" s="45"/>
      <c r="H129" s="45"/>
    </row>
    <row r="130" spans="5:8" x14ac:dyDescent="0.25">
      <c r="E130" s="44" t="s">
        <v>52</v>
      </c>
      <c r="F130" s="45"/>
      <c r="G130" s="45"/>
      <c r="H130" s="45"/>
    </row>
    <row r="131" spans="5:8" x14ac:dyDescent="0.25">
      <c r="E131" s="46" t="s">
        <v>44</v>
      </c>
      <c r="F131" s="45"/>
      <c r="G131" s="45"/>
      <c r="H131" s="45"/>
    </row>
    <row r="132" spans="5:8" x14ac:dyDescent="0.25">
      <c r="E132" s="1" t="s">
        <v>62</v>
      </c>
      <c r="F132" s="14">
        <v>51575000</v>
      </c>
      <c r="G132" s="14">
        <v>56346000</v>
      </c>
      <c r="H132" s="14">
        <v>59113000</v>
      </c>
    </row>
    <row r="133" spans="5:8" x14ac:dyDescent="0.25">
      <c r="E133" s="1" t="s">
        <v>63</v>
      </c>
      <c r="F133" s="14">
        <v>69683000</v>
      </c>
      <c r="G133" s="14">
        <v>76129000</v>
      </c>
      <c r="H133" s="14">
        <v>79867000</v>
      </c>
    </row>
    <row r="134" spans="5:8" x14ac:dyDescent="0.25">
      <c r="E134" s="1" t="s">
        <v>64</v>
      </c>
      <c r="F134" s="14">
        <v>92901000</v>
      </c>
      <c r="G134" s="14">
        <v>101495000</v>
      </c>
      <c r="H134" s="14">
        <v>106479000</v>
      </c>
    </row>
    <row r="135" spans="5:8" x14ac:dyDescent="0.25">
      <c r="E135" s="46" t="s">
        <v>44</v>
      </c>
      <c r="F135" s="45"/>
      <c r="G135" s="45"/>
      <c r="H135" s="45"/>
    </row>
    <row r="136" spans="5:8" x14ac:dyDescent="0.25">
      <c r="E136" s="46" t="s">
        <v>44</v>
      </c>
      <c r="F136" s="45"/>
      <c r="G136" s="45"/>
      <c r="H136" s="45"/>
    </row>
    <row r="137" spans="5:8" x14ac:dyDescent="0.25">
      <c r="E137" s="44" t="s">
        <v>53</v>
      </c>
      <c r="F137" s="45"/>
      <c r="G137" s="45"/>
      <c r="H137" s="45"/>
    </row>
    <row r="138" spans="5:8" x14ac:dyDescent="0.25">
      <c r="E138" s="46" t="s">
        <v>44</v>
      </c>
      <c r="F138" s="45"/>
      <c r="G138" s="45"/>
      <c r="H138" s="45"/>
    </row>
    <row r="139" spans="5:8" x14ac:dyDescent="0.25">
      <c r="E139" s="1" t="s">
        <v>62</v>
      </c>
      <c r="F139" s="14">
        <v>27500000</v>
      </c>
      <c r="G139" s="14">
        <v>27500000</v>
      </c>
      <c r="H139" s="14">
        <v>32500000</v>
      </c>
    </row>
    <row r="140" spans="5:8" x14ac:dyDescent="0.25">
      <c r="E140" s="1" t="s">
        <v>63</v>
      </c>
      <c r="F140" s="14">
        <v>45000000</v>
      </c>
      <c r="G140" s="14">
        <v>45000000</v>
      </c>
      <c r="H140" s="14">
        <v>50000000</v>
      </c>
    </row>
    <row r="141" spans="5:8" x14ac:dyDescent="0.25">
      <c r="E141" s="1" t="s">
        <v>64</v>
      </c>
      <c r="F141" s="14">
        <v>27500000</v>
      </c>
      <c r="G141" s="14">
        <v>27500000</v>
      </c>
      <c r="H141" s="14">
        <v>33000000</v>
      </c>
    </row>
    <row r="142" spans="5:8" x14ac:dyDescent="0.25">
      <c r="F142" s="17"/>
      <c r="G142" s="17"/>
      <c r="H142" s="17"/>
    </row>
    <row r="143" spans="5:8" x14ac:dyDescent="0.25">
      <c r="F143" s="17"/>
      <c r="G143" s="17"/>
      <c r="H143" s="17"/>
    </row>
    <row r="144" spans="5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3:H123"/>
    <mergeCell ref="E124:H124"/>
    <mergeCell ref="E128:H128"/>
    <mergeCell ref="E137:H137"/>
    <mergeCell ref="E138:H138"/>
    <mergeCell ref="E129:H129"/>
    <mergeCell ref="E130:H130"/>
    <mergeCell ref="E131:H131"/>
    <mergeCell ref="E135:H135"/>
    <mergeCell ref="E136:H136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66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128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258138000</v>
      </c>
      <c r="G5" s="3">
        <v>256377000</v>
      </c>
      <c r="H5" s="3">
        <v>267961000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59736000</v>
      </c>
      <c r="G7" s="23">
        <f>SUM(G8:G20)</f>
        <v>59527000</v>
      </c>
      <c r="H7" s="23">
        <f>SUM(H8:H20)</f>
        <v>62165000</v>
      </c>
    </row>
    <row r="8" spans="5:8" ht="13.8" x14ac:dyDescent="0.3">
      <c r="E8" s="24" t="s">
        <v>11</v>
      </c>
      <c r="F8" s="9">
        <v>45757000</v>
      </c>
      <c r="G8" s="9">
        <v>49527000</v>
      </c>
      <c r="H8" s="9">
        <v>51713000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4275000</v>
      </c>
      <c r="G11" s="9">
        <v>10000000</v>
      </c>
      <c r="H11" s="9">
        <v>10452000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>
        <v>9704000</v>
      </c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6839000</v>
      </c>
      <c r="G21" s="3">
        <f>SUM(G22:G30)</f>
        <v>3000000</v>
      </c>
      <c r="H21" s="3">
        <f>SUM(H22:H30)</f>
        <v>3100000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3839000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324713000</v>
      </c>
      <c r="G31" s="16">
        <f>+G5+G6+G7+G21</f>
        <v>318904000</v>
      </c>
      <c r="H31" s="16">
        <f>+H5+H6+H7+H21</f>
        <v>333226000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62117000</v>
      </c>
      <c r="G33" s="3">
        <f>SUM(G34:G40)</f>
        <v>14128000</v>
      </c>
      <c r="H33" s="3">
        <f>SUM(H34:H40)</f>
        <v>54955000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62117000</v>
      </c>
      <c r="G35" s="9">
        <v>14128000</v>
      </c>
      <c r="H35" s="9">
        <v>54955000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62117000</v>
      </c>
      <c r="G43" s="29">
        <f>+G33+G41</f>
        <v>14128000</v>
      </c>
      <c r="H43" s="29">
        <f>+H33+H41</f>
        <v>54955000</v>
      </c>
    </row>
    <row r="44" spans="5:8" ht="13.8" x14ac:dyDescent="0.25">
      <c r="E44" s="30" t="s">
        <v>42</v>
      </c>
      <c r="F44" s="31">
        <f>+F31+F43</f>
        <v>386830000</v>
      </c>
      <c r="G44" s="31">
        <f>+G31+G43</f>
        <v>333032000</v>
      </c>
      <c r="H44" s="31">
        <f>+H31+H43</f>
        <v>388181000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6428000</v>
      </c>
      <c r="G47" s="23">
        <f>SUM(G49+G61+G67)</f>
        <v>6589000</v>
      </c>
      <c r="H47" s="23">
        <f>SUM(H49+H61+H67)</f>
        <v>6896000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6428000</v>
      </c>
      <c r="G67" s="3">
        <f t="shared" ref="G67:H67" si="1">SUM(G68:G73)</f>
        <v>6589000</v>
      </c>
      <c r="H67" s="3">
        <f t="shared" si="1"/>
        <v>6896000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5358000</v>
      </c>
      <c r="G73" s="9">
        <v>5471000</v>
      </c>
      <c r="H73" s="10">
        <v>5726000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6428000</v>
      </c>
      <c r="G114" s="16">
        <f>SUM(G47)</f>
        <v>6589000</v>
      </c>
      <c r="H114" s="16">
        <f>SUM(H47)</f>
        <v>6896000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129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243711000</v>
      </c>
      <c r="G5" s="3">
        <v>241964000</v>
      </c>
      <c r="H5" s="3">
        <v>252894000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41506000</v>
      </c>
      <c r="G7" s="23">
        <f>SUM(G8:G20)</f>
        <v>49278000</v>
      </c>
      <c r="H7" s="23">
        <f>SUM(H8:H20)</f>
        <v>51423000</v>
      </c>
    </row>
    <row r="8" spans="5:8" ht="13.8" x14ac:dyDescent="0.3">
      <c r="E8" s="24" t="s">
        <v>11</v>
      </c>
      <c r="F8" s="9">
        <v>38656000</v>
      </c>
      <c r="G8" s="9">
        <v>41769000</v>
      </c>
      <c r="H8" s="9">
        <v>43575000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2850000</v>
      </c>
      <c r="G11" s="9">
        <v>7509000</v>
      </c>
      <c r="H11" s="9">
        <v>7848000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4059000</v>
      </c>
      <c r="G21" s="3">
        <f>SUM(G22:G30)</f>
        <v>2200000</v>
      </c>
      <c r="H21" s="3">
        <f>SUM(H22:H30)</f>
        <v>6300000</v>
      </c>
    </row>
    <row r="22" spans="5:8" ht="13.8" x14ac:dyDescent="0.3">
      <c r="E22" s="24" t="s">
        <v>25</v>
      </c>
      <c r="F22" s="25">
        <v>2000000</v>
      </c>
      <c r="G22" s="25">
        <v>2200000</v>
      </c>
      <c r="H22" s="25">
        <v>2300000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2059000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>
        <v>4000000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289276000</v>
      </c>
      <c r="G31" s="16">
        <f>+G5+G6+G7+G21</f>
        <v>293442000</v>
      </c>
      <c r="H31" s="16">
        <f>+H5+H6+H7+H21</f>
        <v>310617000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744000</v>
      </c>
      <c r="G33" s="3">
        <f>SUM(G34:G40)</f>
        <v>10798000</v>
      </c>
      <c r="H33" s="3">
        <f>SUM(H34:H40)</f>
        <v>21885000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744000</v>
      </c>
      <c r="G35" s="9">
        <v>10798000</v>
      </c>
      <c r="H35" s="9">
        <v>21885000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744000</v>
      </c>
      <c r="G43" s="29">
        <f>+G33+G41</f>
        <v>10798000</v>
      </c>
      <c r="H43" s="29">
        <f>+H33+H41</f>
        <v>21885000</v>
      </c>
    </row>
    <row r="44" spans="5:8" ht="13.8" x14ac:dyDescent="0.25">
      <c r="E44" s="30" t="s">
        <v>42</v>
      </c>
      <c r="F44" s="31">
        <f>+F31+F43</f>
        <v>290020000</v>
      </c>
      <c r="G44" s="31">
        <f>+G31+G43</f>
        <v>304240000</v>
      </c>
      <c r="H44" s="31">
        <f>+H31+H43</f>
        <v>332502000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5556000</v>
      </c>
      <c r="G47" s="23">
        <f>SUM(G49+G61+G67)</f>
        <v>5724000</v>
      </c>
      <c r="H47" s="23">
        <f>SUM(H49+H61+H67)</f>
        <v>5991000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>
        <v>1000000</v>
      </c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5556000</v>
      </c>
      <c r="G67" s="3">
        <f t="shared" ref="G67:H67" si="1">SUM(G68:G73)</f>
        <v>5724000</v>
      </c>
      <c r="H67" s="3">
        <f t="shared" si="1"/>
        <v>5991000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2894000</v>
      </c>
      <c r="G72" s="14">
        <v>3024000</v>
      </c>
      <c r="H72" s="34">
        <v>3165000</v>
      </c>
    </row>
    <row r="73" spans="5:8" x14ac:dyDescent="0.25">
      <c r="E73" s="33" t="s">
        <v>159</v>
      </c>
      <c r="F73" s="9">
        <v>2662000</v>
      </c>
      <c r="G73" s="9">
        <v>2700000</v>
      </c>
      <c r="H73" s="10">
        <v>2826000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5556000</v>
      </c>
      <c r="G114" s="16">
        <f>SUM(G47)</f>
        <v>5724000</v>
      </c>
      <c r="H114" s="16">
        <f>SUM(H47)</f>
        <v>5991000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130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154190000</v>
      </c>
      <c r="G5" s="3">
        <v>153172000</v>
      </c>
      <c r="H5" s="3">
        <v>160093000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25581000</v>
      </c>
      <c r="G7" s="23">
        <f>SUM(G8:G20)</f>
        <v>35045000</v>
      </c>
      <c r="H7" s="23">
        <f>SUM(H8:H20)</f>
        <v>36491000</v>
      </c>
    </row>
    <row r="8" spans="5:8" ht="13.8" x14ac:dyDescent="0.3">
      <c r="E8" s="24" t="s">
        <v>11</v>
      </c>
      <c r="F8" s="9">
        <v>25581000</v>
      </c>
      <c r="G8" s="9">
        <v>27485000</v>
      </c>
      <c r="H8" s="9">
        <v>28589000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7560000</v>
      </c>
      <c r="H11" s="9">
        <v>7902000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4742000</v>
      </c>
      <c r="G21" s="3">
        <f>SUM(G22:G30)</f>
        <v>2800000</v>
      </c>
      <c r="H21" s="3">
        <f>SUM(H22:H30)</f>
        <v>2900000</v>
      </c>
    </row>
    <row r="22" spans="5:8" ht="13.8" x14ac:dyDescent="0.3">
      <c r="E22" s="24" t="s">
        <v>25</v>
      </c>
      <c r="F22" s="25">
        <v>2700000</v>
      </c>
      <c r="G22" s="25">
        <v>2800000</v>
      </c>
      <c r="H22" s="25">
        <v>2900000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2042000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184513000</v>
      </c>
      <c r="G31" s="16">
        <f>+G5+G6+G7+G21</f>
        <v>191017000</v>
      </c>
      <c r="H31" s="16">
        <f>+H5+H6+H7+H21</f>
        <v>199484000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7074000</v>
      </c>
      <c r="G33" s="3">
        <f>SUM(G34:G40)</f>
        <v>5605000</v>
      </c>
      <c r="H33" s="3">
        <f>SUM(H34:H40)</f>
        <v>15807000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7074000</v>
      </c>
      <c r="G35" s="9">
        <v>5605000</v>
      </c>
      <c r="H35" s="9">
        <v>15807000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7074000</v>
      </c>
      <c r="G43" s="29">
        <f>+G33+G41</f>
        <v>5605000</v>
      </c>
      <c r="H43" s="29">
        <f>+H33+H41</f>
        <v>15807000</v>
      </c>
    </row>
    <row r="44" spans="5:8" ht="13.8" x14ac:dyDescent="0.25">
      <c r="E44" s="30" t="s">
        <v>42</v>
      </c>
      <c r="F44" s="31">
        <f>+F31+F43</f>
        <v>191587000</v>
      </c>
      <c r="G44" s="31">
        <f>+G31+G43</f>
        <v>196622000</v>
      </c>
      <c r="H44" s="31">
        <f>+H31+H43</f>
        <v>215291000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4245000</v>
      </c>
      <c r="G47" s="23">
        <f>SUM(G49+G61+G67)</f>
        <v>4323000</v>
      </c>
      <c r="H47" s="23">
        <f>SUM(H49+H61+H67)</f>
        <v>4525000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4245000</v>
      </c>
      <c r="G67" s="3">
        <f t="shared" ref="G67:H67" si="1">SUM(G68:G73)</f>
        <v>4323000</v>
      </c>
      <c r="H67" s="3">
        <f t="shared" si="1"/>
        <v>4525000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1242000</v>
      </c>
      <c r="G72" s="14">
        <v>1297000</v>
      </c>
      <c r="H72" s="34">
        <v>1358000</v>
      </c>
    </row>
    <row r="73" spans="5:8" x14ac:dyDescent="0.25">
      <c r="E73" s="33" t="s">
        <v>159</v>
      </c>
      <c r="F73" s="9">
        <v>3003000</v>
      </c>
      <c r="G73" s="9">
        <v>3026000</v>
      </c>
      <c r="H73" s="10">
        <v>3167000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4245000</v>
      </c>
      <c r="G114" s="16">
        <f>SUM(G47)</f>
        <v>4323000</v>
      </c>
      <c r="H114" s="16">
        <f>SUM(H47)</f>
        <v>4525000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131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184853000</v>
      </c>
      <c r="G5" s="3">
        <v>183335000</v>
      </c>
      <c r="H5" s="3">
        <v>191616000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31703000</v>
      </c>
      <c r="G7" s="23">
        <f>SUM(G8:G20)</f>
        <v>43286000</v>
      </c>
      <c r="H7" s="23">
        <f>SUM(H8:H20)</f>
        <v>45130000</v>
      </c>
    </row>
    <row r="8" spans="5:8" ht="13.8" x14ac:dyDescent="0.3">
      <c r="E8" s="24" t="s">
        <v>11</v>
      </c>
      <c r="F8" s="9">
        <v>31703000</v>
      </c>
      <c r="G8" s="9">
        <v>34173000</v>
      </c>
      <c r="H8" s="9">
        <v>35605000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9113000</v>
      </c>
      <c r="H11" s="9">
        <v>9525000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4276000</v>
      </c>
      <c r="G21" s="3">
        <f>SUM(G22:G30)</f>
        <v>2000000</v>
      </c>
      <c r="H21" s="3">
        <f>SUM(H22:H30)</f>
        <v>2100000</v>
      </c>
    </row>
    <row r="22" spans="5:8" ht="13.8" x14ac:dyDescent="0.3">
      <c r="E22" s="24" t="s">
        <v>25</v>
      </c>
      <c r="F22" s="25">
        <v>1900000</v>
      </c>
      <c r="G22" s="25">
        <v>2000000</v>
      </c>
      <c r="H22" s="25">
        <v>2100000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2376000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220832000</v>
      </c>
      <c r="G31" s="16">
        <f>+G5+G6+G7+G21</f>
        <v>228621000</v>
      </c>
      <c r="H31" s="16">
        <f>+H5+H6+H7+H21</f>
        <v>238846000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14235000</v>
      </c>
      <c r="G33" s="3">
        <f>SUM(G34:G40)</f>
        <v>14851000</v>
      </c>
      <c r="H33" s="3">
        <f>SUM(H34:H40)</f>
        <v>16974000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14235000</v>
      </c>
      <c r="G35" s="9">
        <v>14851000</v>
      </c>
      <c r="H35" s="9">
        <v>16974000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14235000</v>
      </c>
      <c r="G43" s="29">
        <f>+G33+G41</f>
        <v>14851000</v>
      </c>
      <c r="H43" s="29">
        <f>+H33+H41</f>
        <v>16974000</v>
      </c>
    </row>
    <row r="44" spans="5:8" ht="13.8" x14ac:dyDescent="0.25">
      <c r="E44" s="30" t="s">
        <v>42</v>
      </c>
      <c r="F44" s="31">
        <f>+F31+F43</f>
        <v>235067000</v>
      </c>
      <c r="G44" s="31">
        <f>+G31+G43</f>
        <v>243472000</v>
      </c>
      <c r="H44" s="31">
        <f>+H31+H43</f>
        <v>255820000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2663000</v>
      </c>
      <c r="G47" s="23">
        <f>SUM(G49+G61+G67)</f>
        <v>2723000</v>
      </c>
      <c r="H47" s="23">
        <f>SUM(H49+H61+H67)</f>
        <v>2851000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2663000</v>
      </c>
      <c r="G67" s="3">
        <f t="shared" ref="G67:H67" si="1">SUM(G68:G73)</f>
        <v>2723000</v>
      </c>
      <c r="H67" s="3">
        <f t="shared" si="1"/>
        <v>2851000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1242000</v>
      </c>
      <c r="G72" s="14">
        <v>1298000</v>
      </c>
      <c r="H72" s="34">
        <v>1359000</v>
      </c>
    </row>
    <row r="73" spans="5:8" x14ac:dyDescent="0.25">
      <c r="E73" s="33" t="s">
        <v>159</v>
      </c>
      <c r="F73" s="9">
        <v>1421000</v>
      </c>
      <c r="G73" s="9">
        <v>1425000</v>
      </c>
      <c r="H73" s="10">
        <v>1492000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2663000</v>
      </c>
      <c r="G114" s="16">
        <f>SUM(G47)</f>
        <v>2723000</v>
      </c>
      <c r="H114" s="16">
        <f>SUM(H47)</f>
        <v>2851000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132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585884000</v>
      </c>
      <c r="G5" s="3">
        <v>612883000</v>
      </c>
      <c r="H5" s="3">
        <v>640629000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235184000</v>
      </c>
      <c r="G7" s="23">
        <f>SUM(G8:G20)</f>
        <v>227667000</v>
      </c>
      <c r="H7" s="23">
        <f>SUM(H8:H20)</f>
        <v>238284000</v>
      </c>
    </row>
    <row r="8" spans="5:8" ht="13.8" x14ac:dyDescent="0.3">
      <c r="E8" s="24" t="s">
        <v>11</v>
      </c>
      <c r="F8" s="9"/>
      <c r="G8" s="9"/>
      <c r="H8" s="9"/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8550000</v>
      </c>
      <c r="G11" s="9">
        <v>5207000</v>
      </c>
      <c r="H11" s="9">
        <v>5442000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70129000</v>
      </c>
      <c r="G17" s="9">
        <v>80000000</v>
      </c>
      <c r="H17" s="9">
        <v>84000000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>
        <v>156505000</v>
      </c>
      <c r="G19" s="9">
        <v>142460000</v>
      </c>
      <c r="H19" s="9">
        <v>148842000</v>
      </c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6207000</v>
      </c>
      <c r="G21" s="3">
        <f>SUM(G22:G30)</f>
        <v>7600000</v>
      </c>
      <c r="H21" s="3">
        <f>SUM(H22:H30)</f>
        <v>2700000</v>
      </c>
    </row>
    <row r="22" spans="5:8" ht="13.8" x14ac:dyDescent="0.3">
      <c r="E22" s="24" t="s">
        <v>25</v>
      </c>
      <c r="F22" s="25">
        <v>2500000</v>
      </c>
      <c r="G22" s="25">
        <v>2600000</v>
      </c>
      <c r="H22" s="25">
        <v>2700000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3707000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>
        <v>5000000</v>
      </c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827275000</v>
      </c>
      <c r="G31" s="16">
        <f>+G5+G6+G7+G21</f>
        <v>848150000</v>
      </c>
      <c r="H31" s="16">
        <f>+H5+H6+H7+H21</f>
        <v>881613000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24027000</v>
      </c>
      <c r="G33" s="3">
        <f>SUM(G34:G40)</f>
        <v>11377000</v>
      </c>
      <c r="H33" s="3">
        <f>SUM(H34:H40)</f>
        <v>7593000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24027000</v>
      </c>
      <c r="G35" s="9">
        <v>11377000</v>
      </c>
      <c r="H35" s="9">
        <v>7593000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24027000</v>
      </c>
      <c r="G43" s="29">
        <f>+G33+G41</f>
        <v>11377000</v>
      </c>
      <c r="H43" s="29">
        <f>+H33+H41</f>
        <v>7593000</v>
      </c>
    </row>
    <row r="44" spans="5:8" ht="13.8" x14ac:dyDescent="0.25">
      <c r="E44" s="30" t="s">
        <v>42</v>
      </c>
      <c r="F44" s="31">
        <f>+F31+F43</f>
        <v>851302000</v>
      </c>
      <c r="G44" s="31">
        <f>+G31+G43</f>
        <v>859527000</v>
      </c>
      <c r="H44" s="31">
        <f>+H31+H43</f>
        <v>889206000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79577000</v>
      </c>
      <c r="G47" s="23">
        <f>SUM(G49+G61+G67)</f>
        <v>89597000</v>
      </c>
      <c r="H47" s="23">
        <f>SUM(H49+H61+H67)</f>
        <v>111333000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65731000</v>
      </c>
      <c r="G61" s="3">
        <f t="shared" ref="G61:H61" si="0">SUM(G62:G65)</f>
        <v>75256000</v>
      </c>
      <c r="H61" s="3">
        <f t="shared" si="0"/>
        <v>96323000</v>
      </c>
    </row>
    <row r="62" spans="5:9" x14ac:dyDescent="0.25">
      <c r="E62" s="4" t="s">
        <v>151</v>
      </c>
      <c r="F62" s="5">
        <v>4429000</v>
      </c>
      <c r="G62" s="6">
        <v>4429000</v>
      </c>
      <c r="H62" s="7">
        <v>4429000</v>
      </c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>
        <v>55123000</v>
      </c>
      <c r="G64" s="9">
        <v>67827000</v>
      </c>
      <c r="H64" s="10">
        <v>88894000</v>
      </c>
    </row>
    <row r="65" spans="5:8" x14ac:dyDescent="0.25">
      <c r="E65" s="4" t="s">
        <v>154</v>
      </c>
      <c r="F65" s="11">
        <v>6179000</v>
      </c>
      <c r="G65" s="12">
        <v>3000000</v>
      </c>
      <c r="H65" s="13">
        <v>3000000</v>
      </c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13846000</v>
      </c>
      <c r="G67" s="3">
        <f t="shared" ref="G67:H67" si="1">SUM(G68:G73)</f>
        <v>14341000</v>
      </c>
      <c r="H67" s="3">
        <f t="shared" si="1"/>
        <v>15010000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283000</v>
      </c>
      <c r="G71" s="9">
        <v>275000</v>
      </c>
      <c r="H71" s="10">
        <v>287000</v>
      </c>
    </row>
    <row r="72" spans="5:8" x14ac:dyDescent="0.25">
      <c r="E72" s="33" t="s">
        <v>158</v>
      </c>
      <c r="F72" s="25">
        <v>10464000</v>
      </c>
      <c r="G72" s="14">
        <v>10933000</v>
      </c>
      <c r="H72" s="34">
        <v>11444000</v>
      </c>
    </row>
    <row r="73" spans="5:8" x14ac:dyDescent="0.25">
      <c r="E73" s="33" t="s">
        <v>159</v>
      </c>
      <c r="F73" s="9">
        <v>3099000</v>
      </c>
      <c r="G73" s="9">
        <v>3133000</v>
      </c>
      <c r="H73" s="10">
        <v>3279000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79577000</v>
      </c>
      <c r="G114" s="16">
        <f>SUM(G47)</f>
        <v>89597000</v>
      </c>
      <c r="H114" s="16">
        <f>SUM(H47)</f>
        <v>111333000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133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252590000</v>
      </c>
      <c r="G5" s="3">
        <v>250851000</v>
      </c>
      <c r="H5" s="3">
        <v>262170000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51228000</v>
      </c>
      <c r="G7" s="23">
        <f>SUM(G8:G20)</f>
        <v>58843000</v>
      </c>
      <c r="H7" s="23">
        <f>SUM(H8:H20)</f>
        <v>61467000</v>
      </c>
    </row>
    <row r="8" spans="5:8" ht="13.8" x14ac:dyDescent="0.3">
      <c r="E8" s="24" t="s">
        <v>11</v>
      </c>
      <c r="F8" s="9">
        <v>49518000</v>
      </c>
      <c r="G8" s="9">
        <v>53636000</v>
      </c>
      <c r="H8" s="9">
        <v>56025000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1710000</v>
      </c>
      <c r="G11" s="9">
        <v>5207000</v>
      </c>
      <c r="H11" s="9">
        <v>5442000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4694000</v>
      </c>
      <c r="G21" s="3">
        <f>SUM(G22:G30)</f>
        <v>2000000</v>
      </c>
      <c r="H21" s="3">
        <f>SUM(H22:H30)</f>
        <v>2100000</v>
      </c>
    </row>
    <row r="22" spans="5:8" ht="13.8" x14ac:dyDescent="0.3">
      <c r="E22" s="24" t="s">
        <v>25</v>
      </c>
      <c r="F22" s="25">
        <v>1900000</v>
      </c>
      <c r="G22" s="25">
        <v>2000000</v>
      </c>
      <c r="H22" s="25">
        <v>2100000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2794000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308512000</v>
      </c>
      <c r="G31" s="16">
        <f>+G5+G6+G7+G21</f>
        <v>311694000</v>
      </c>
      <c r="H31" s="16">
        <f>+H5+H6+H7+H21</f>
        <v>325737000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11789000</v>
      </c>
      <c r="G33" s="3">
        <f>SUM(G34:G40)</f>
        <v>32078000</v>
      </c>
      <c r="H33" s="3">
        <f>SUM(H34:H40)</f>
        <v>19596000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11789000</v>
      </c>
      <c r="G35" s="9">
        <v>32078000</v>
      </c>
      <c r="H35" s="9">
        <v>19596000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11789000</v>
      </c>
      <c r="G43" s="29">
        <f>+G33+G41</f>
        <v>32078000</v>
      </c>
      <c r="H43" s="29">
        <f>+H33+H41</f>
        <v>19596000</v>
      </c>
    </row>
    <row r="44" spans="5:8" ht="13.8" x14ac:dyDescent="0.25">
      <c r="E44" s="30" t="s">
        <v>42</v>
      </c>
      <c r="F44" s="31">
        <f>+F31+F43</f>
        <v>320301000</v>
      </c>
      <c r="G44" s="31">
        <f>+G31+G43</f>
        <v>343772000</v>
      </c>
      <c r="H44" s="31">
        <f>+H31+H43</f>
        <v>345333000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7198000</v>
      </c>
      <c r="G47" s="23">
        <f>SUM(G49+G61+G67)</f>
        <v>7491000</v>
      </c>
      <c r="H47" s="23">
        <f>SUM(H49+H61+H67)</f>
        <v>7839000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7198000</v>
      </c>
      <c r="G67" s="3">
        <f t="shared" ref="G67:H67" si="1">SUM(G68:G73)</f>
        <v>7491000</v>
      </c>
      <c r="H67" s="3">
        <f t="shared" si="1"/>
        <v>7839000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1138000</v>
      </c>
      <c r="G71" s="9">
        <v>1189000</v>
      </c>
      <c r="H71" s="10">
        <v>1243000</v>
      </c>
    </row>
    <row r="72" spans="5:8" x14ac:dyDescent="0.25">
      <c r="E72" s="33" t="s">
        <v>158</v>
      </c>
      <c r="F72" s="25">
        <v>5355000</v>
      </c>
      <c r="G72" s="14">
        <v>5595000</v>
      </c>
      <c r="H72" s="34">
        <v>5856000</v>
      </c>
    </row>
    <row r="73" spans="5:8" x14ac:dyDescent="0.25">
      <c r="E73" s="33" t="s">
        <v>159</v>
      </c>
      <c r="F73" s="9">
        <v>705000</v>
      </c>
      <c r="G73" s="9">
        <v>707000</v>
      </c>
      <c r="H73" s="10">
        <v>740000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7198000</v>
      </c>
      <c r="G114" s="16">
        <f>SUM(G47)</f>
        <v>7491000</v>
      </c>
      <c r="H114" s="16">
        <f>SUM(H47)</f>
        <v>7839000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134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102124000</v>
      </c>
      <c r="G5" s="3">
        <v>101135000</v>
      </c>
      <c r="H5" s="3">
        <v>105696000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34879000</v>
      </c>
      <c r="G7" s="23">
        <f>SUM(G8:G20)</f>
        <v>29149000</v>
      </c>
      <c r="H7" s="23">
        <f>SUM(H8:H20)</f>
        <v>30311000</v>
      </c>
    </row>
    <row r="8" spans="5:8" ht="13.8" x14ac:dyDescent="0.3">
      <c r="E8" s="24" t="s">
        <v>11</v>
      </c>
      <c r="F8" s="9">
        <v>28902000</v>
      </c>
      <c r="G8" s="9">
        <v>22919000</v>
      </c>
      <c r="H8" s="9">
        <v>23799000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5977000</v>
      </c>
      <c r="G11" s="9">
        <v>6230000</v>
      </c>
      <c r="H11" s="9">
        <v>6512000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4671000</v>
      </c>
      <c r="G21" s="3">
        <f>SUM(G22:G30)</f>
        <v>2800000</v>
      </c>
      <c r="H21" s="3">
        <f>SUM(H22:H30)</f>
        <v>2900000</v>
      </c>
    </row>
    <row r="22" spans="5:8" ht="13.8" x14ac:dyDescent="0.3">
      <c r="E22" s="24" t="s">
        <v>25</v>
      </c>
      <c r="F22" s="25">
        <v>2800000</v>
      </c>
      <c r="G22" s="25">
        <v>2800000</v>
      </c>
      <c r="H22" s="25">
        <v>2900000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1871000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141674000</v>
      </c>
      <c r="G31" s="16">
        <f>+G5+G6+G7+G21</f>
        <v>133084000</v>
      </c>
      <c r="H31" s="16">
        <f>+H5+H6+H7+H21</f>
        <v>138907000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7659000</v>
      </c>
      <c r="G33" s="3">
        <f>SUM(G34:G40)</f>
        <v>600000</v>
      </c>
      <c r="H33" s="3">
        <f>SUM(H34:H40)</f>
        <v>600000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7659000</v>
      </c>
      <c r="G35" s="9">
        <v>600000</v>
      </c>
      <c r="H35" s="9">
        <v>600000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7659000</v>
      </c>
      <c r="G43" s="29">
        <f>+G33+G41</f>
        <v>600000</v>
      </c>
      <c r="H43" s="29">
        <f>+H33+H41</f>
        <v>600000</v>
      </c>
    </row>
    <row r="44" spans="5:8" ht="13.8" x14ac:dyDescent="0.25">
      <c r="E44" s="30" t="s">
        <v>42</v>
      </c>
      <c r="F44" s="31">
        <f>+F31+F43</f>
        <v>149333000</v>
      </c>
      <c r="G44" s="31">
        <f>+G31+G43</f>
        <v>133684000</v>
      </c>
      <c r="H44" s="31">
        <f>+H31+H43</f>
        <v>139507000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1433000</v>
      </c>
      <c r="G47" s="23">
        <f>SUM(G49+G61+G67)</f>
        <v>1478000</v>
      </c>
      <c r="H47" s="23">
        <f>SUM(H49+H61+H67)</f>
        <v>1547000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1433000</v>
      </c>
      <c r="G67" s="3">
        <f t="shared" ref="G67:H67" si="1">SUM(G68:G73)</f>
        <v>1478000</v>
      </c>
      <c r="H67" s="3">
        <f t="shared" si="1"/>
        <v>1547000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363000</v>
      </c>
      <c r="G73" s="9">
        <v>360000</v>
      </c>
      <c r="H73" s="10">
        <v>377000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1433000</v>
      </c>
      <c r="G114" s="16">
        <f>SUM(G47)</f>
        <v>1478000</v>
      </c>
      <c r="H114" s="16">
        <f>SUM(H47)</f>
        <v>1547000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135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125157000</v>
      </c>
      <c r="G5" s="3">
        <v>124030000</v>
      </c>
      <c r="H5" s="3">
        <v>129627000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40287000</v>
      </c>
      <c r="G7" s="23">
        <f>SUM(G8:G20)</f>
        <v>38625000</v>
      </c>
      <c r="H7" s="23">
        <f>SUM(H8:H20)</f>
        <v>40241000</v>
      </c>
    </row>
    <row r="8" spans="5:8" ht="13.8" x14ac:dyDescent="0.3">
      <c r="E8" s="24" t="s">
        <v>11</v>
      </c>
      <c r="F8" s="9">
        <v>27437000</v>
      </c>
      <c r="G8" s="9">
        <v>29512000</v>
      </c>
      <c r="H8" s="9">
        <v>30716000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12850000</v>
      </c>
      <c r="G11" s="9">
        <v>9113000</v>
      </c>
      <c r="H11" s="9">
        <v>9525000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9166000</v>
      </c>
      <c r="G21" s="3">
        <f>SUM(G22:G30)</f>
        <v>2600000</v>
      </c>
      <c r="H21" s="3">
        <f>SUM(H22:H30)</f>
        <v>6700000</v>
      </c>
    </row>
    <row r="22" spans="5:8" ht="13.8" x14ac:dyDescent="0.3">
      <c r="E22" s="24" t="s">
        <v>25</v>
      </c>
      <c r="F22" s="25">
        <v>2600000</v>
      </c>
      <c r="G22" s="25">
        <v>2600000</v>
      </c>
      <c r="H22" s="25">
        <v>2700000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2566000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>
        <v>4000000</v>
      </c>
      <c r="G27" s="9"/>
      <c r="H27" s="9">
        <v>4000000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174610000</v>
      </c>
      <c r="G31" s="16">
        <f>+G5+G6+G7+G21</f>
        <v>165255000</v>
      </c>
      <c r="H31" s="16">
        <f>+H5+H6+H7+H21</f>
        <v>176568000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900000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>
        <v>900000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900000</v>
      </c>
    </row>
    <row r="44" spans="5:8" ht="13.8" x14ac:dyDescent="0.25">
      <c r="E44" s="30" t="s">
        <v>42</v>
      </c>
      <c r="F44" s="31">
        <f>+F31+F43</f>
        <v>174610000</v>
      </c>
      <c r="G44" s="31">
        <f>+G31+G43</f>
        <v>165255000</v>
      </c>
      <c r="H44" s="31">
        <f>+H31+H43</f>
        <v>177468000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2214000</v>
      </c>
      <c r="G47" s="23">
        <f>SUM(G49+G61+G67)</f>
        <v>2253000</v>
      </c>
      <c r="H47" s="23">
        <f>SUM(H49+H61+H67)</f>
        <v>2358000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2214000</v>
      </c>
      <c r="G67" s="3">
        <f t="shared" ref="G67:H67" si="1">SUM(G68:G73)</f>
        <v>2253000</v>
      </c>
      <c r="H67" s="3">
        <f t="shared" si="1"/>
        <v>2358000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1144000</v>
      </c>
      <c r="G73" s="9">
        <v>1135000</v>
      </c>
      <c r="H73" s="10">
        <v>1188000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2214000</v>
      </c>
      <c r="G114" s="16">
        <f>SUM(G47)</f>
        <v>2253000</v>
      </c>
      <c r="H114" s="16">
        <f>SUM(H47)</f>
        <v>2358000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136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244198000</v>
      </c>
      <c r="G5" s="3">
        <v>243909000</v>
      </c>
      <c r="H5" s="3">
        <v>254934000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48228000</v>
      </c>
      <c r="G7" s="23">
        <f>SUM(G8:G20)</f>
        <v>55873000</v>
      </c>
      <c r="H7" s="23">
        <f>SUM(H8:H20)</f>
        <v>58335000</v>
      </c>
    </row>
    <row r="8" spans="5:8" ht="13.8" x14ac:dyDescent="0.3">
      <c r="E8" s="24" t="s">
        <v>11</v>
      </c>
      <c r="F8" s="9">
        <v>48228000</v>
      </c>
      <c r="G8" s="9">
        <v>46764000</v>
      </c>
      <c r="H8" s="9">
        <v>48814000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9109000</v>
      </c>
      <c r="H11" s="9">
        <v>9521000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3614000</v>
      </c>
      <c r="G21" s="3">
        <f>SUM(G22:G30)</f>
        <v>2000000</v>
      </c>
      <c r="H21" s="3">
        <f>SUM(H22:H30)</f>
        <v>2100000</v>
      </c>
    </row>
    <row r="22" spans="5:8" ht="13.8" x14ac:dyDescent="0.3">
      <c r="E22" s="24" t="s">
        <v>25</v>
      </c>
      <c r="F22" s="25">
        <v>1900000</v>
      </c>
      <c r="G22" s="25">
        <v>2000000</v>
      </c>
      <c r="H22" s="25">
        <v>2100000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1714000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296040000</v>
      </c>
      <c r="G31" s="16">
        <f>+G5+G6+G7+G21</f>
        <v>301782000</v>
      </c>
      <c r="H31" s="16">
        <f>+H5+H6+H7+H21</f>
        <v>315369000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900000</v>
      </c>
      <c r="H33" s="3">
        <f>SUM(H34:H40)</f>
        <v>15052000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>
        <v>900000</v>
      </c>
      <c r="H35" s="9">
        <v>15052000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900000</v>
      </c>
      <c r="H43" s="29">
        <f>+H33+H41</f>
        <v>15052000</v>
      </c>
    </row>
    <row r="44" spans="5:8" ht="13.8" x14ac:dyDescent="0.25">
      <c r="E44" s="30" t="s">
        <v>42</v>
      </c>
      <c r="F44" s="31">
        <f>+F31+F43</f>
        <v>296040000</v>
      </c>
      <c r="G44" s="31">
        <f>+G31+G43</f>
        <v>302682000</v>
      </c>
      <c r="H44" s="31">
        <f>+H31+H43</f>
        <v>330421000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4933000</v>
      </c>
      <c r="G47" s="23">
        <f>SUM(G49+G61+G67)</f>
        <v>5088000</v>
      </c>
      <c r="H47" s="23">
        <f>SUM(H49+H61+H67)</f>
        <v>5326000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4933000</v>
      </c>
      <c r="G67" s="3">
        <f t="shared" ref="G67:H67" si="1">SUM(G68:G73)</f>
        <v>5088000</v>
      </c>
      <c r="H67" s="3">
        <f t="shared" si="1"/>
        <v>5326000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3214000</v>
      </c>
      <c r="G72" s="14">
        <v>3358000</v>
      </c>
      <c r="H72" s="34">
        <v>3515000</v>
      </c>
    </row>
    <row r="73" spans="5:8" x14ac:dyDescent="0.25">
      <c r="E73" s="33" t="s">
        <v>159</v>
      </c>
      <c r="F73" s="9">
        <v>1719000</v>
      </c>
      <c r="G73" s="9">
        <v>1730000</v>
      </c>
      <c r="H73" s="10">
        <v>1811000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4933000</v>
      </c>
      <c r="G114" s="16">
        <f>SUM(G47)</f>
        <v>5088000</v>
      </c>
      <c r="H114" s="16">
        <f>SUM(H47)</f>
        <v>5326000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137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289206000</v>
      </c>
      <c r="G5" s="3">
        <v>297144000</v>
      </c>
      <c r="H5" s="3">
        <v>310604000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65925000</v>
      </c>
      <c r="G7" s="23">
        <f>SUM(G8:G20)</f>
        <v>81110000</v>
      </c>
      <c r="H7" s="23">
        <f>SUM(H8:H20)</f>
        <v>83788000</v>
      </c>
    </row>
    <row r="8" spans="5:8" ht="13.8" x14ac:dyDescent="0.3">
      <c r="E8" s="24" t="s">
        <v>11</v>
      </c>
      <c r="F8" s="9">
        <v>63825000</v>
      </c>
      <c r="G8" s="9">
        <v>69266000</v>
      </c>
      <c r="H8" s="9">
        <v>72422000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9344000</v>
      </c>
      <c r="H11" s="9">
        <v>9766000</v>
      </c>
    </row>
    <row r="12" spans="5:8" ht="13.8" x14ac:dyDescent="0.3">
      <c r="E12" s="24" t="s">
        <v>15</v>
      </c>
      <c r="F12" s="9">
        <v>2100000</v>
      </c>
      <c r="G12" s="9">
        <v>2500000</v>
      </c>
      <c r="H12" s="9">
        <v>1600000</v>
      </c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3857000</v>
      </c>
      <c r="G21" s="3">
        <f>SUM(G22:G30)</f>
        <v>2000000</v>
      </c>
      <c r="H21" s="3">
        <f>SUM(H22:H30)</f>
        <v>2100000</v>
      </c>
    </row>
    <row r="22" spans="5:8" ht="13.8" x14ac:dyDescent="0.3">
      <c r="E22" s="24" t="s">
        <v>25</v>
      </c>
      <c r="F22" s="25">
        <v>1900000</v>
      </c>
      <c r="G22" s="25">
        <v>2000000</v>
      </c>
      <c r="H22" s="25">
        <v>2100000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1957000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358988000</v>
      </c>
      <c r="G31" s="16">
        <f>+G5+G6+G7+G21</f>
        <v>380254000</v>
      </c>
      <c r="H31" s="16">
        <f>+H5+H6+H7+H21</f>
        <v>396492000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10000000</v>
      </c>
      <c r="G33" s="3">
        <f>SUM(G34:G40)</f>
        <v>2000000</v>
      </c>
      <c r="H33" s="3">
        <f>SUM(H34:H40)</f>
        <v>2900000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>
        <v>900000</v>
      </c>
    </row>
    <row r="36" spans="5:8" ht="13.8" x14ac:dyDescent="0.3">
      <c r="E36" s="24" t="s">
        <v>38</v>
      </c>
      <c r="F36" s="9">
        <v>10000000</v>
      </c>
      <c r="G36" s="9">
        <v>2000000</v>
      </c>
      <c r="H36" s="9">
        <v>2000000</v>
      </c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10000000</v>
      </c>
      <c r="G43" s="29">
        <f>+G33+G41</f>
        <v>2000000</v>
      </c>
      <c r="H43" s="29">
        <f>+H33+H41</f>
        <v>2900000</v>
      </c>
    </row>
    <row r="44" spans="5:8" ht="13.8" x14ac:dyDescent="0.25">
      <c r="E44" s="30" t="s">
        <v>42</v>
      </c>
      <c r="F44" s="31">
        <f>+F31+F43</f>
        <v>368988000</v>
      </c>
      <c r="G44" s="31">
        <f>+G31+G43</f>
        <v>382254000</v>
      </c>
      <c r="H44" s="31">
        <f>+H31+H43</f>
        <v>399392000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120264000</v>
      </c>
      <c r="G47" s="23">
        <f>SUM(G49+G61+G67)</f>
        <v>105692000</v>
      </c>
      <c r="H47" s="23">
        <f>SUM(H49+H61+H67)</f>
        <v>111809000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113863000</v>
      </c>
      <c r="G61" s="3">
        <f t="shared" ref="G61:H61" si="0">SUM(G62:G65)</f>
        <v>99093000</v>
      </c>
      <c r="H61" s="3">
        <f t="shared" si="0"/>
        <v>104902000</v>
      </c>
    </row>
    <row r="62" spans="5:9" x14ac:dyDescent="0.25">
      <c r="E62" s="4" t="s">
        <v>151</v>
      </c>
      <c r="F62" s="5">
        <v>7772000</v>
      </c>
      <c r="G62" s="6">
        <v>7772000</v>
      </c>
      <c r="H62" s="7">
        <v>7772000</v>
      </c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>
        <v>35559000</v>
      </c>
      <c r="G64" s="9">
        <v>61982000</v>
      </c>
      <c r="H64" s="10">
        <v>61982000</v>
      </c>
    </row>
    <row r="65" spans="5:8" x14ac:dyDescent="0.25">
      <c r="E65" s="4" t="s">
        <v>154</v>
      </c>
      <c r="F65" s="11">
        <v>70532000</v>
      </c>
      <c r="G65" s="12">
        <v>29339000</v>
      </c>
      <c r="H65" s="13">
        <v>35148000</v>
      </c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6401000</v>
      </c>
      <c r="G67" s="3">
        <f t="shared" ref="G67:H67" si="1">SUM(G68:G73)</f>
        <v>6599000</v>
      </c>
      <c r="H67" s="3">
        <f t="shared" si="1"/>
        <v>6907000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>
        <v>284000</v>
      </c>
      <c r="G71" s="9">
        <v>275000</v>
      </c>
      <c r="H71" s="10">
        <v>287000</v>
      </c>
    </row>
    <row r="72" spans="5:8" x14ac:dyDescent="0.25">
      <c r="E72" s="33" t="s">
        <v>158</v>
      </c>
      <c r="F72" s="25">
        <v>4624000</v>
      </c>
      <c r="G72" s="14">
        <v>4831000</v>
      </c>
      <c r="H72" s="34">
        <v>5057000</v>
      </c>
    </row>
    <row r="73" spans="5:8" x14ac:dyDescent="0.25">
      <c r="E73" s="33" t="s">
        <v>159</v>
      </c>
      <c r="F73" s="9">
        <v>1493000</v>
      </c>
      <c r="G73" s="9">
        <v>1493000</v>
      </c>
      <c r="H73" s="10">
        <v>1563000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120264000</v>
      </c>
      <c r="G114" s="16">
        <f>SUM(G47)</f>
        <v>105692000</v>
      </c>
      <c r="H114" s="16">
        <f>SUM(H47)</f>
        <v>111809000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I245"/>
  <sheetViews>
    <sheetView showGridLines="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65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550411000</v>
      </c>
      <c r="G5" s="3">
        <v>584003000</v>
      </c>
      <c r="H5" s="3">
        <v>610422000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317796000</v>
      </c>
      <c r="G7" s="23">
        <f>SUM(G8:G20)</f>
        <v>347189000</v>
      </c>
      <c r="H7" s="23">
        <f>SUM(H8:H20)</f>
        <v>364069000</v>
      </c>
    </row>
    <row r="8" spans="5:8" ht="13.8" x14ac:dyDescent="0.3">
      <c r="E8" s="24" t="s">
        <v>11</v>
      </c>
      <c r="F8" s="9">
        <v>224123000</v>
      </c>
      <c r="G8" s="9">
        <v>244393000</v>
      </c>
      <c r="H8" s="9">
        <v>256148000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2673000</v>
      </c>
      <c r="G14" s="25">
        <v>2796000</v>
      </c>
      <c r="H14" s="25">
        <v>2921000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91000000</v>
      </c>
      <c r="G17" s="9">
        <v>100000000</v>
      </c>
      <c r="H17" s="9">
        <v>105000000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8687000</v>
      </c>
      <c r="G21" s="3">
        <f>SUM(G22:G30)</f>
        <v>3000000</v>
      </c>
      <c r="H21" s="3">
        <f>SUM(H22:H30)</f>
        <v>3100000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5687000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876894000</v>
      </c>
      <c r="G31" s="16">
        <f>+G5+G6+G7+G21</f>
        <v>934192000</v>
      </c>
      <c r="H31" s="16">
        <f>+H5+H6+H7+H21</f>
        <v>977591000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876894000</v>
      </c>
      <c r="G44" s="31">
        <f>+G31+G43</f>
        <v>934192000</v>
      </c>
      <c r="H44" s="31">
        <f>+H31+H43</f>
        <v>977591000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66</v>
      </c>
      <c r="F120" s="14">
        <v>38590000</v>
      </c>
      <c r="G120" s="14">
        <v>41991000</v>
      </c>
      <c r="H120" s="14">
        <v>43890000</v>
      </c>
    </row>
    <row r="121" spans="5:8" x14ac:dyDescent="0.25">
      <c r="E121" s="1" t="s">
        <v>67</v>
      </c>
      <c r="F121" s="14">
        <v>64293000</v>
      </c>
      <c r="G121" s="14">
        <v>69959000</v>
      </c>
      <c r="H121" s="14">
        <v>73123000</v>
      </c>
    </row>
    <row r="122" spans="5:8" x14ac:dyDescent="0.25">
      <c r="E122" s="1" t="s">
        <v>68</v>
      </c>
      <c r="F122" s="14">
        <v>85468000</v>
      </c>
      <c r="G122" s="14">
        <v>93001000</v>
      </c>
      <c r="H122" s="14">
        <v>97206000</v>
      </c>
    </row>
    <row r="123" spans="5:8" x14ac:dyDescent="0.25">
      <c r="E123" s="1" t="s">
        <v>69</v>
      </c>
      <c r="F123" s="14">
        <v>78685000</v>
      </c>
      <c r="G123" s="14">
        <v>85620000</v>
      </c>
      <c r="H123" s="14">
        <v>89492000</v>
      </c>
    </row>
    <row r="124" spans="5:8" x14ac:dyDescent="0.25">
      <c r="E124" s="46" t="s">
        <v>44</v>
      </c>
      <c r="F124" s="45"/>
      <c r="G124" s="45"/>
      <c r="H124" s="45"/>
    </row>
    <row r="125" spans="5:8" x14ac:dyDescent="0.25">
      <c r="E125" s="44" t="s">
        <v>51</v>
      </c>
      <c r="F125" s="45"/>
      <c r="G125" s="45"/>
      <c r="H125" s="45"/>
    </row>
    <row r="126" spans="5:8" x14ac:dyDescent="0.25">
      <c r="E126" s="1" t="s">
        <v>66</v>
      </c>
      <c r="F126" s="14">
        <v>24146000</v>
      </c>
      <c r="G126" s="14">
        <v>25256000</v>
      </c>
      <c r="H126" s="14">
        <v>26398000</v>
      </c>
    </row>
    <row r="127" spans="5:8" x14ac:dyDescent="0.25">
      <c r="E127" s="1" t="s">
        <v>67</v>
      </c>
      <c r="F127" s="14">
        <v>40228000</v>
      </c>
      <c r="G127" s="14">
        <v>42079000</v>
      </c>
      <c r="H127" s="14">
        <v>43982000</v>
      </c>
    </row>
    <row r="128" spans="5:8" x14ac:dyDescent="0.25">
      <c r="E128" s="1" t="s">
        <v>68</v>
      </c>
      <c r="F128" s="14">
        <v>53478000</v>
      </c>
      <c r="G128" s="14">
        <v>55938000</v>
      </c>
      <c r="H128" s="14">
        <v>58467000</v>
      </c>
    </row>
    <row r="129" spans="5:8" x14ac:dyDescent="0.25">
      <c r="E129" s="1" t="s">
        <v>69</v>
      </c>
      <c r="F129" s="14">
        <v>49233000</v>
      </c>
      <c r="G129" s="14">
        <v>51498000</v>
      </c>
      <c r="H129" s="14">
        <v>53827000</v>
      </c>
    </row>
    <row r="130" spans="5:8" x14ac:dyDescent="0.25">
      <c r="E130" s="46" t="s">
        <v>44</v>
      </c>
      <c r="F130" s="45"/>
      <c r="G130" s="45"/>
      <c r="H130" s="45"/>
    </row>
    <row r="131" spans="5:8" x14ac:dyDescent="0.25">
      <c r="E131" s="46" t="s">
        <v>44</v>
      </c>
      <c r="F131" s="45"/>
      <c r="G131" s="45"/>
      <c r="H131" s="45"/>
    </row>
    <row r="132" spans="5:8" x14ac:dyDescent="0.25">
      <c r="E132" s="44" t="s">
        <v>52</v>
      </c>
      <c r="F132" s="45"/>
      <c r="G132" s="45"/>
      <c r="H132" s="45"/>
    </row>
    <row r="133" spans="5:8" x14ac:dyDescent="0.25">
      <c r="E133" s="46" t="s">
        <v>44</v>
      </c>
      <c r="F133" s="45"/>
      <c r="G133" s="45"/>
      <c r="H133" s="45"/>
    </row>
    <row r="134" spans="5:8" x14ac:dyDescent="0.25">
      <c r="E134" s="1" t="s">
        <v>66</v>
      </c>
      <c r="F134" s="14">
        <v>10683000</v>
      </c>
      <c r="G134" s="14">
        <v>11671000</v>
      </c>
      <c r="H134" s="14">
        <v>12244000</v>
      </c>
    </row>
    <row r="135" spans="5:8" x14ac:dyDescent="0.25">
      <c r="E135" s="1" t="s">
        <v>67</v>
      </c>
      <c r="F135" s="14">
        <v>56399000</v>
      </c>
      <c r="G135" s="14">
        <v>61617000</v>
      </c>
      <c r="H135" s="14">
        <v>64642000</v>
      </c>
    </row>
    <row r="136" spans="5:8" x14ac:dyDescent="0.25">
      <c r="E136" s="1" t="s">
        <v>68</v>
      </c>
      <c r="F136" s="14">
        <v>92871000</v>
      </c>
      <c r="G136" s="14">
        <v>101462000</v>
      </c>
      <c r="H136" s="14">
        <v>106444000</v>
      </c>
    </row>
    <row r="137" spans="5:8" x14ac:dyDescent="0.25">
      <c r="E137" s="1" t="s">
        <v>69</v>
      </c>
      <c r="F137" s="14">
        <v>59170000</v>
      </c>
      <c r="G137" s="14">
        <v>64643000</v>
      </c>
      <c r="H137" s="14">
        <v>67817000</v>
      </c>
    </row>
    <row r="138" spans="5:8" x14ac:dyDescent="0.25">
      <c r="E138" s="46" t="s">
        <v>44</v>
      </c>
      <c r="F138" s="45"/>
      <c r="G138" s="45"/>
      <c r="H138" s="45"/>
    </row>
    <row r="139" spans="5:8" x14ac:dyDescent="0.25">
      <c r="E139" s="46" t="s">
        <v>44</v>
      </c>
      <c r="F139" s="45"/>
      <c r="G139" s="45"/>
      <c r="H139" s="45"/>
    </row>
    <row r="140" spans="5:8" x14ac:dyDescent="0.25">
      <c r="E140" s="44" t="s">
        <v>53</v>
      </c>
      <c r="F140" s="45"/>
      <c r="G140" s="45"/>
      <c r="H140" s="45"/>
    </row>
    <row r="141" spans="5:8" x14ac:dyDescent="0.25">
      <c r="E141" s="46" t="s">
        <v>44</v>
      </c>
      <c r="F141" s="45"/>
      <c r="G141" s="45"/>
      <c r="H141" s="45"/>
    </row>
    <row r="142" spans="5:8" x14ac:dyDescent="0.25">
      <c r="E142" s="1" t="s">
        <v>66</v>
      </c>
      <c r="F142" s="14">
        <v>8000000</v>
      </c>
      <c r="G142" s="14">
        <v>11000000</v>
      </c>
      <c r="H142" s="14">
        <v>13000000</v>
      </c>
    </row>
    <row r="143" spans="5:8" x14ac:dyDescent="0.25">
      <c r="E143" s="1" t="s">
        <v>67</v>
      </c>
      <c r="F143" s="14">
        <v>8000000</v>
      </c>
      <c r="G143" s="14">
        <v>11000000</v>
      </c>
      <c r="H143" s="14">
        <v>12500000</v>
      </c>
    </row>
    <row r="144" spans="5:8" x14ac:dyDescent="0.25">
      <c r="E144" s="1" t="s">
        <v>68</v>
      </c>
      <c r="F144" s="14">
        <v>67000000</v>
      </c>
      <c r="G144" s="14">
        <v>67000000</v>
      </c>
      <c r="H144" s="14">
        <v>67000000</v>
      </c>
    </row>
    <row r="145" spans="5:8" x14ac:dyDescent="0.25">
      <c r="E145" s="1" t="s">
        <v>69</v>
      </c>
      <c r="F145" s="14">
        <v>8000000</v>
      </c>
      <c r="G145" s="14">
        <v>11000000</v>
      </c>
      <c r="H145" s="14">
        <v>12500000</v>
      </c>
    </row>
    <row r="146" spans="5:8" x14ac:dyDescent="0.25">
      <c r="F146" s="17"/>
      <c r="G146" s="17"/>
      <c r="H146" s="17"/>
    </row>
    <row r="147" spans="5:8" x14ac:dyDescent="0.25">
      <c r="F147" s="17"/>
      <c r="G147" s="17"/>
      <c r="H147" s="17"/>
    </row>
    <row r="148" spans="5:8" x14ac:dyDescent="0.25">
      <c r="F148" s="17"/>
      <c r="G148" s="17"/>
      <c r="H148" s="17"/>
    </row>
    <row r="149" spans="5:8" x14ac:dyDescent="0.25">
      <c r="F149" s="17"/>
      <c r="G149" s="17"/>
      <c r="H149" s="17"/>
    </row>
    <row r="150" spans="5:8" x14ac:dyDescent="0.25">
      <c r="F150" s="17"/>
      <c r="G150" s="17"/>
      <c r="H150" s="17"/>
    </row>
    <row r="151" spans="5:8" x14ac:dyDescent="0.25">
      <c r="F151" s="17"/>
      <c r="G151" s="17"/>
      <c r="H151" s="17"/>
    </row>
    <row r="152" spans="5:8" x14ac:dyDescent="0.25">
      <c r="F152" s="17"/>
      <c r="G152" s="17"/>
      <c r="H152" s="17"/>
    </row>
    <row r="153" spans="5:8" x14ac:dyDescent="0.25">
      <c r="F153" s="17"/>
      <c r="G153" s="17"/>
      <c r="H153" s="17"/>
    </row>
    <row r="154" spans="5:8" x14ac:dyDescent="0.25">
      <c r="F154" s="17"/>
      <c r="G154" s="17"/>
      <c r="H154" s="17"/>
    </row>
    <row r="155" spans="5:8" x14ac:dyDescent="0.25">
      <c r="F155" s="17"/>
      <c r="G155" s="17"/>
      <c r="H155" s="17"/>
    </row>
    <row r="156" spans="5:8" x14ac:dyDescent="0.25">
      <c r="F156" s="17"/>
      <c r="G156" s="17"/>
      <c r="H156" s="17"/>
    </row>
    <row r="157" spans="5:8" x14ac:dyDescent="0.25">
      <c r="F157" s="17"/>
      <c r="G157" s="17"/>
      <c r="H157" s="17"/>
    </row>
    <row r="158" spans="5:8" x14ac:dyDescent="0.25">
      <c r="F158" s="17"/>
      <c r="G158" s="17"/>
      <c r="H158" s="17"/>
    </row>
    <row r="159" spans="5:8" x14ac:dyDescent="0.25">
      <c r="F159" s="17"/>
      <c r="G159" s="17"/>
      <c r="H159" s="17"/>
    </row>
    <row r="160" spans="5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4:H124"/>
    <mergeCell ref="E125:H125"/>
    <mergeCell ref="E130:H130"/>
    <mergeCell ref="E140:H140"/>
    <mergeCell ref="E141:H141"/>
    <mergeCell ref="E131:H131"/>
    <mergeCell ref="E132:H132"/>
    <mergeCell ref="E133:H133"/>
    <mergeCell ref="E138:H138"/>
    <mergeCell ref="E139:H139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70" max="16383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138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203077000</v>
      </c>
      <c r="G5" s="3">
        <v>201732000</v>
      </c>
      <c r="H5" s="3">
        <v>210844000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46208000</v>
      </c>
      <c r="G7" s="23">
        <f>SUM(G8:G20)</f>
        <v>46906000</v>
      </c>
      <c r="H7" s="23">
        <f>SUM(H8:H20)</f>
        <v>48933000</v>
      </c>
    </row>
    <row r="8" spans="5:8" ht="13.8" x14ac:dyDescent="0.3">
      <c r="E8" s="24" t="s">
        <v>11</v>
      </c>
      <c r="F8" s="9">
        <v>46208000</v>
      </c>
      <c r="G8" s="9">
        <v>39095000</v>
      </c>
      <c r="H8" s="9">
        <v>40769000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7811000</v>
      </c>
      <c r="H11" s="9">
        <v>8164000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5320000</v>
      </c>
      <c r="G21" s="3">
        <f>SUM(G22:G30)</f>
        <v>3000000</v>
      </c>
      <c r="H21" s="3">
        <f>SUM(H22:H30)</f>
        <v>3100000</v>
      </c>
    </row>
    <row r="22" spans="5:8" ht="13.8" x14ac:dyDescent="0.3">
      <c r="E22" s="24" t="s">
        <v>25</v>
      </c>
      <c r="F22" s="25">
        <v>3000000</v>
      </c>
      <c r="G22" s="25">
        <v>3000000</v>
      </c>
      <c r="H22" s="25">
        <v>3100000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2320000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254605000</v>
      </c>
      <c r="G31" s="16">
        <f>+G5+G6+G7+G21</f>
        <v>251638000</v>
      </c>
      <c r="H31" s="16">
        <f>+H5+H6+H7+H21</f>
        <v>262877000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1500000</v>
      </c>
      <c r="H33" s="3">
        <f>SUM(H34:H40)</f>
        <v>300000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>
        <v>1500000</v>
      </c>
      <c r="H35" s="9">
        <v>300000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1500000</v>
      </c>
      <c r="H43" s="29">
        <f>+H33+H41</f>
        <v>300000</v>
      </c>
    </row>
    <row r="44" spans="5:8" ht="13.8" x14ac:dyDescent="0.25">
      <c r="E44" s="30" t="s">
        <v>42</v>
      </c>
      <c r="F44" s="31">
        <f>+F31+F43</f>
        <v>254605000</v>
      </c>
      <c r="G44" s="31">
        <f>+G31+G43</f>
        <v>253138000</v>
      </c>
      <c r="H44" s="31">
        <f>+H31+H43</f>
        <v>263177000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8873000</v>
      </c>
      <c r="G47" s="23">
        <f>SUM(G49+G61+G67)</f>
        <v>2350000</v>
      </c>
      <c r="H47" s="23">
        <f>SUM(H49+H61+H67)</f>
        <v>2460000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8873000</v>
      </c>
      <c r="G67" s="3">
        <f t="shared" ref="G67:H67" si="1">SUM(G68:G73)</f>
        <v>2350000</v>
      </c>
      <c r="H67" s="3">
        <f t="shared" si="1"/>
        <v>2460000</v>
      </c>
    </row>
    <row r="68" spans="5:8" x14ac:dyDescent="0.25">
      <c r="E68" s="33" t="s">
        <v>160</v>
      </c>
      <c r="F68" s="6">
        <v>6560000</v>
      </c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1243000</v>
      </c>
      <c r="G73" s="9">
        <v>1232000</v>
      </c>
      <c r="H73" s="10">
        <v>1290000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8873000</v>
      </c>
      <c r="G114" s="16">
        <f>SUM(G47)</f>
        <v>2350000</v>
      </c>
      <c r="H114" s="16">
        <f>SUM(H47)</f>
        <v>2460000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139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119392000</v>
      </c>
      <c r="G5" s="3">
        <v>118702000</v>
      </c>
      <c r="H5" s="3">
        <v>124062000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43887000</v>
      </c>
      <c r="G7" s="23">
        <f>SUM(G8:G20)</f>
        <v>38146000</v>
      </c>
      <c r="H7" s="23">
        <f>SUM(H8:H20)</f>
        <v>39737000</v>
      </c>
    </row>
    <row r="8" spans="5:8" ht="13.8" x14ac:dyDescent="0.3">
      <c r="E8" s="24" t="s">
        <v>11</v>
      </c>
      <c r="F8" s="9">
        <v>26787000</v>
      </c>
      <c r="G8" s="9">
        <v>28802000</v>
      </c>
      <c r="H8" s="9">
        <v>29971000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17100000</v>
      </c>
      <c r="G11" s="9">
        <v>9344000</v>
      </c>
      <c r="H11" s="9">
        <v>9766000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3684000</v>
      </c>
      <c r="G21" s="3">
        <f>SUM(G22:G30)</f>
        <v>2000000</v>
      </c>
      <c r="H21" s="3">
        <f>SUM(H22:H30)</f>
        <v>2100000</v>
      </c>
    </row>
    <row r="22" spans="5:8" ht="13.8" x14ac:dyDescent="0.3">
      <c r="E22" s="24" t="s">
        <v>25</v>
      </c>
      <c r="F22" s="25">
        <v>1900000</v>
      </c>
      <c r="G22" s="25">
        <v>2000000</v>
      </c>
      <c r="H22" s="25">
        <v>2100000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1784000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166963000</v>
      </c>
      <c r="G31" s="16">
        <f>+G5+G6+G7+G21</f>
        <v>158848000</v>
      </c>
      <c r="H31" s="16">
        <f>+H5+H6+H7+H21</f>
        <v>165899000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22497000</v>
      </c>
      <c r="G33" s="3">
        <f>SUM(G34:G40)</f>
        <v>46744000</v>
      </c>
      <c r="H33" s="3">
        <f>SUM(H34:H40)</f>
        <v>20327000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22497000</v>
      </c>
      <c r="G35" s="9">
        <v>46744000</v>
      </c>
      <c r="H35" s="9">
        <v>20327000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22497000</v>
      </c>
      <c r="G43" s="29">
        <f>+G33+G41</f>
        <v>46744000</v>
      </c>
      <c r="H43" s="29">
        <f>+H33+H41</f>
        <v>20327000</v>
      </c>
    </row>
    <row r="44" spans="5:8" ht="13.8" x14ac:dyDescent="0.25">
      <c r="E44" s="30" t="s">
        <v>42</v>
      </c>
      <c r="F44" s="31">
        <f>+F31+F43</f>
        <v>189460000</v>
      </c>
      <c r="G44" s="31">
        <f>+G31+G43</f>
        <v>205592000</v>
      </c>
      <c r="H44" s="31">
        <f>+H31+H43</f>
        <v>186226000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3025000</v>
      </c>
      <c r="G47" s="23">
        <f>SUM(G49+G61+G67)</f>
        <v>3048000</v>
      </c>
      <c r="H47" s="23">
        <f>SUM(H49+H61+H67)</f>
        <v>3190000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3025000</v>
      </c>
      <c r="G67" s="3">
        <f t="shared" ref="G67:H67" si="1">SUM(G68:G73)</f>
        <v>3048000</v>
      </c>
      <c r="H67" s="3">
        <f t="shared" si="1"/>
        <v>3190000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9">
        <v>3025000</v>
      </c>
      <c r="G73" s="9">
        <v>3048000</v>
      </c>
      <c r="H73" s="10">
        <v>3190000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3025000</v>
      </c>
      <c r="G114" s="16">
        <f>SUM(G47)</f>
        <v>3048000</v>
      </c>
      <c r="H114" s="16">
        <f>SUM(H47)</f>
        <v>3190000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140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87720000</v>
      </c>
      <c r="G5" s="3">
        <v>88864000</v>
      </c>
      <c r="H5" s="3">
        <v>92867000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33911000</v>
      </c>
      <c r="G7" s="23">
        <f>SUM(G8:G20)</f>
        <v>28198000</v>
      </c>
      <c r="H7" s="23">
        <f>SUM(H8:H20)</f>
        <v>29313000</v>
      </c>
    </row>
    <row r="8" spans="5:8" ht="13.8" x14ac:dyDescent="0.3">
      <c r="E8" s="24" t="s">
        <v>11</v>
      </c>
      <c r="F8" s="9">
        <v>20531000</v>
      </c>
      <c r="G8" s="9">
        <v>21968000</v>
      </c>
      <c r="H8" s="9">
        <v>22801000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13380000</v>
      </c>
      <c r="G11" s="9">
        <v>6230000</v>
      </c>
      <c r="H11" s="9">
        <v>6512000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3853000</v>
      </c>
      <c r="G21" s="3">
        <f>SUM(G22:G30)</f>
        <v>2000000</v>
      </c>
      <c r="H21" s="3">
        <f>SUM(H22:H30)</f>
        <v>2100000</v>
      </c>
    </row>
    <row r="22" spans="5:8" ht="13.8" x14ac:dyDescent="0.3">
      <c r="E22" s="24" t="s">
        <v>25</v>
      </c>
      <c r="F22" s="25">
        <v>1900000</v>
      </c>
      <c r="G22" s="25">
        <v>2000000</v>
      </c>
      <c r="H22" s="25">
        <v>2100000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1953000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125484000</v>
      </c>
      <c r="G31" s="16">
        <f>+G5+G6+G7+G21</f>
        <v>119062000</v>
      </c>
      <c r="H31" s="16">
        <f>+H5+H6+H7+H21</f>
        <v>124280000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9559000</v>
      </c>
      <c r="G33" s="3">
        <f>SUM(G34:G40)</f>
        <v>1500000</v>
      </c>
      <c r="H33" s="3">
        <f>SUM(H34:H40)</f>
        <v>300000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9559000</v>
      </c>
      <c r="G35" s="9">
        <v>1500000</v>
      </c>
      <c r="H35" s="9">
        <v>300000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9559000</v>
      </c>
      <c r="G43" s="29">
        <f>+G33+G41</f>
        <v>1500000</v>
      </c>
      <c r="H43" s="29">
        <f>+H33+H41</f>
        <v>300000</v>
      </c>
    </row>
    <row r="44" spans="5:8" ht="13.8" x14ac:dyDescent="0.25">
      <c r="E44" s="30" t="s">
        <v>42</v>
      </c>
      <c r="F44" s="31">
        <f>+F31+F43</f>
        <v>135043000</v>
      </c>
      <c r="G44" s="31">
        <f>+G31+G43</f>
        <v>120562000</v>
      </c>
      <c r="H44" s="31">
        <f>+H31+H43</f>
        <v>124580000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4819000</v>
      </c>
      <c r="G47" s="23">
        <f>SUM(G49+G61+G67)</f>
        <v>4908000</v>
      </c>
      <c r="H47" s="23">
        <f>SUM(H49+H61+H67)</f>
        <v>5138000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4819000</v>
      </c>
      <c r="G67" s="3">
        <f t="shared" ref="G67:H67" si="1">SUM(G68:G73)</f>
        <v>4908000</v>
      </c>
      <c r="H67" s="3">
        <f t="shared" si="1"/>
        <v>5138000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2142000</v>
      </c>
      <c r="G72" s="14">
        <v>2238000</v>
      </c>
      <c r="H72" s="34">
        <v>2343000</v>
      </c>
    </row>
    <row r="73" spans="5:8" x14ac:dyDescent="0.25">
      <c r="E73" s="33" t="s">
        <v>159</v>
      </c>
      <c r="F73" s="9">
        <v>2677000</v>
      </c>
      <c r="G73" s="9">
        <v>2670000</v>
      </c>
      <c r="H73" s="10">
        <v>2795000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4819000</v>
      </c>
      <c r="G114" s="16">
        <f>SUM(G47)</f>
        <v>4908000</v>
      </c>
      <c r="H114" s="16">
        <f>SUM(H47)</f>
        <v>5138000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141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145967000</v>
      </c>
      <c r="G5" s="3">
        <v>145116000</v>
      </c>
      <c r="H5" s="3">
        <v>151669000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47253000</v>
      </c>
      <c r="G7" s="23">
        <f>SUM(G8:G20)</f>
        <v>42127000</v>
      </c>
      <c r="H7" s="23">
        <f>SUM(H8:H20)</f>
        <v>43922000</v>
      </c>
    </row>
    <row r="8" spans="5:8" ht="13.8" x14ac:dyDescent="0.3">
      <c r="E8" s="24" t="s">
        <v>11</v>
      </c>
      <c r="F8" s="9">
        <v>32576000</v>
      </c>
      <c r="G8" s="9">
        <v>35127000</v>
      </c>
      <c r="H8" s="9">
        <v>36606000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>
        <v>14677000</v>
      </c>
      <c r="G11" s="9">
        <v>7000000</v>
      </c>
      <c r="H11" s="9">
        <v>7316000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3956000</v>
      </c>
      <c r="G21" s="3">
        <f>SUM(G22:G30)</f>
        <v>2100000</v>
      </c>
      <c r="H21" s="3">
        <f>SUM(H22:H30)</f>
        <v>2200000</v>
      </c>
    </row>
    <row r="22" spans="5:8" ht="13.8" x14ac:dyDescent="0.3">
      <c r="E22" s="24" t="s">
        <v>25</v>
      </c>
      <c r="F22" s="25">
        <v>2000000</v>
      </c>
      <c r="G22" s="25">
        <v>2100000</v>
      </c>
      <c r="H22" s="25">
        <v>2200000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1956000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197176000</v>
      </c>
      <c r="G31" s="16">
        <f>+G5+G6+G7+G21</f>
        <v>189343000</v>
      </c>
      <c r="H31" s="16">
        <f>+H5+H6+H7+H21</f>
        <v>197791000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1062000</v>
      </c>
      <c r="G33" s="3">
        <f>SUM(G34:G40)</f>
        <v>8534000</v>
      </c>
      <c r="H33" s="3">
        <f>SUM(H34:H40)</f>
        <v>4670000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1062000</v>
      </c>
      <c r="G35" s="9">
        <v>8534000</v>
      </c>
      <c r="H35" s="9">
        <v>4670000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1062000</v>
      </c>
      <c r="G43" s="29">
        <f>+G33+G41</f>
        <v>8534000</v>
      </c>
      <c r="H43" s="29">
        <f>+H33+H41</f>
        <v>4670000</v>
      </c>
    </row>
    <row r="44" spans="5:8" ht="13.8" x14ac:dyDescent="0.25">
      <c r="E44" s="30" t="s">
        <v>42</v>
      </c>
      <c r="F44" s="31">
        <f>+F31+F43</f>
        <v>198238000</v>
      </c>
      <c r="G44" s="31">
        <f>+G31+G43</f>
        <v>197877000</v>
      </c>
      <c r="H44" s="31">
        <f>+H31+H43</f>
        <v>202461000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1454000</v>
      </c>
      <c r="G47" s="23">
        <f>SUM(G49+G61+G67)</f>
        <v>1446000</v>
      </c>
      <c r="H47" s="23">
        <f>SUM(H49+H61+H67)</f>
        <v>1513000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1454000</v>
      </c>
      <c r="G67" s="3">
        <f t="shared" ref="G67:H67" si="1">SUM(G68:G73)</f>
        <v>1446000</v>
      </c>
      <c r="H67" s="3">
        <f t="shared" si="1"/>
        <v>1513000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384000</v>
      </c>
      <c r="G73" s="9">
        <v>328000</v>
      </c>
      <c r="H73" s="10">
        <v>343000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1454000</v>
      </c>
      <c r="G114" s="16">
        <f>SUM(G47)</f>
        <v>1446000</v>
      </c>
      <c r="H114" s="16">
        <f>SUM(H47)</f>
        <v>1513000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142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258619000</v>
      </c>
      <c r="G5" s="3">
        <v>257352000</v>
      </c>
      <c r="H5" s="3">
        <v>268981000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53278000</v>
      </c>
      <c r="G7" s="23">
        <f>SUM(G8:G20)</f>
        <v>62743000</v>
      </c>
      <c r="H7" s="23">
        <f>SUM(H8:H20)</f>
        <v>65559000</v>
      </c>
    </row>
    <row r="8" spans="5:8" ht="13.8" x14ac:dyDescent="0.3">
      <c r="E8" s="24" t="s">
        <v>11</v>
      </c>
      <c r="F8" s="9">
        <v>53278000</v>
      </c>
      <c r="G8" s="9">
        <v>57743000</v>
      </c>
      <c r="H8" s="9">
        <v>60333000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5000000</v>
      </c>
      <c r="H11" s="9">
        <v>5226000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4712000</v>
      </c>
      <c r="G21" s="3">
        <f>SUM(G22:G30)</f>
        <v>2000000</v>
      </c>
      <c r="H21" s="3">
        <f>SUM(H22:H30)</f>
        <v>2100000</v>
      </c>
    </row>
    <row r="22" spans="5:8" ht="13.8" x14ac:dyDescent="0.3">
      <c r="E22" s="24" t="s">
        <v>25</v>
      </c>
      <c r="F22" s="25">
        <v>1900000</v>
      </c>
      <c r="G22" s="25">
        <v>2000000</v>
      </c>
      <c r="H22" s="25">
        <v>2100000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2812000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316609000</v>
      </c>
      <c r="G31" s="16">
        <f>+G5+G6+G7+G21</f>
        <v>322095000</v>
      </c>
      <c r="H31" s="16">
        <f>+H5+H6+H7+H21</f>
        <v>336640000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4828000</v>
      </c>
      <c r="G33" s="3">
        <f>SUM(G34:G40)</f>
        <v>54423000</v>
      </c>
      <c r="H33" s="3">
        <f>SUM(H34:H40)</f>
        <v>12493000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4828000</v>
      </c>
      <c r="G35" s="9">
        <v>54423000</v>
      </c>
      <c r="H35" s="9">
        <v>12493000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4828000</v>
      </c>
      <c r="G43" s="29">
        <f>+G33+G41</f>
        <v>54423000</v>
      </c>
      <c r="H43" s="29">
        <f>+H33+H41</f>
        <v>12493000</v>
      </c>
    </row>
    <row r="44" spans="5:8" ht="13.8" x14ac:dyDescent="0.25">
      <c r="E44" s="30" t="s">
        <v>42</v>
      </c>
      <c r="F44" s="31">
        <f>+F31+F43</f>
        <v>321437000</v>
      </c>
      <c r="G44" s="31">
        <f>+G31+G43</f>
        <v>376518000</v>
      </c>
      <c r="H44" s="31">
        <f>+H31+H43</f>
        <v>349133000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22299000</v>
      </c>
      <c r="G47" s="23">
        <f>SUM(G49+G61+G67)</f>
        <v>22770000</v>
      </c>
      <c r="H47" s="23">
        <f>SUM(H49+H61+H67)</f>
        <v>22878000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22299000</v>
      </c>
      <c r="G67" s="3">
        <f t="shared" ref="G67:H67" si="1">SUM(G68:G73)</f>
        <v>22770000</v>
      </c>
      <c r="H67" s="3">
        <f t="shared" si="1"/>
        <v>22878000</v>
      </c>
    </row>
    <row r="68" spans="5:8" x14ac:dyDescent="0.25">
      <c r="E68" s="33" t="s">
        <v>160</v>
      </c>
      <c r="F68" s="6">
        <v>20000000</v>
      </c>
      <c r="G68" s="6">
        <v>20000000</v>
      </c>
      <c r="H68" s="7">
        <v>20000000</v>
      </c>
    </row>
    <row r="69" spans="5:8" x14ac:dyDescent="0.25">
      <c r="E69" s="33" t="s">
        <v>163</v>
      </c>
      <c r="F69" s="9"/>
      <c r="G69" s="9">
        <v>450000</v>
      </c>
      <c r="H69" s="10">
        <v>450000</v>
      </c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1070000</v>
      </c>
      <c r="G72" s="14">
        <v>1118000</v>
      </c>
      <c r="H72" s="34">
        <v>1170000</v>
      </c>
    </row>
    <row r="73" spans="5:8" x14ac:dyDescent="0.25">
      <c r="E73" s="33" t="s">
        <v>159</v>
      </c>
      <c r="F73" s="9">
        <v>1229000</v>
      </c>
      <c r="G73" s="9">
        <v>1202000</v>
      </c>
      <c r="H73" s="10">
        <v>1258000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22299000</v>
      </c>
      <c r="G114" s="16">
        <f>SUM(G47)</f>
        <v>22770000</v>
      </c>
      <c r="H114" s="16">
        <f>SUM(H47)</f>
        <v>22878000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E1:I245"/>
  <sheetViews>
    <sheetView showGridLines="0" topLeftCell="A46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143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170119000</v>
      </c>
      <c r="G5" s="3">
        <v>169227000</v>
      </c>
      <c r="H5" s="3">
        <v>176873000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38868000</v>
      </c>
      <c r="G7" s="23">
        <f>SUM(G8:G20)</f>
        <v>40446000</v>
      </c>
      <c r="H7" s="23">
        <f>SUM(H8:H20)</f>
        <v>42167000</v>
      </c>
    </row>
    <row r="8" spans="5:8" ht="13.8" x14ac:dyDescent="0.3">
      <c r="E8" s="24" t="s">
        <v>11</v>
      </c>
      <c r="F8" s="9">
        <v>38868000</v>
      </c>
      <c r="G8" s="9">
        <v>35446000</v>
      </c>
      <c r="H8" s="9">
        <v>36941000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>
        <v>5000000</v>
      </c>
      <c r="H11" s="9">
        <v>5226000</v>
      </c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/>
      <c r="G14" s="25"/>
      <c r="H14" s="25"/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4135000</v>
      </c>
      <c r="G21" s="3">
        <f>SUM(G22:G30)</f>
        <v>2100000</v>
      </c>
      <c r="H21" s="3">
        <f>SUM(H22:H30)</f>
        <v>2200000</v>
      </c>
    </row>
    <row r="22" spans="5:8" ht="13.8" x14ac:dyDescent="0.3">
      <c r="E22" s="24" t="s">
        <v>25</v>
      </c>
      <c r="F22" s="25">
        <v>2000000</v>
      </c>
      <c r="G22" s="25">
        <v>2100000</v>
      </c>
      <c r="H22" s="25">
        <v>2200000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2135000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213122000</v>
      </c>
      <c r="G31" s="16">
        <f>+G5+G6+G7+G21</f>
        <v>211773000</v>
      </c>
      <c r="H31" s="16">
        <f>+H5+H6+H7+H21</f>
        <v>221240000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1438000</v>
      </c>
      <c r="G33" s="3">
        <f>SUM(G34:G40)</f>
        <v>3260000</v>
      </c>
      <c r="H33" s="3">
        <f>SUM(H34:H40)</f>
        <v>6496000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>
        <v>1438000</v>
      </c>
      <c r="G35" s="9">
        <v>3260000</v>
      </c>
      <c r="H35" s="9">
        <v>6496000</v>
      </c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1438000</v>
      </c>
      <c r="G43" s="29">
        <f>+G33+G41</f>
        <v>3260000</v>
      </c>
      <c r="H43" s="29">
        <f>+H33+H41</f>
        <v>6496000</v>
      </c>
    </row>
    <row r="44" spans="5:8" ht="13.8" x14ac:dyDescent="0.25">
      <c r="E44" s="30" t="s">
        <v>42</v>
      </c>
      <c r="F44" s="31">
        <f>+F31+F43</f>
        <v>214560000</v>
      </c>
      <c r="G44" s="31">
        <f>+G31+G43</f>
        <v>215033000</v>
      </c>
      <c r="H44" s="31">
        <f>+H31+H43</f>
        <v>227736000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4933000</v>
      </c>
      <c r="G47" s="23">
        <f>SUM(G49+G61+G67)</f>
        <v>5083000</v>
      </c>
      <c r="H47" s="23">
        <f>SUM(H49+H61+H67)</f>
        <v>5321000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4933000</v>
      </c>
      <c r="G67" s="3">
        <f t="shared" ref="G67:H67" si="1">SUM(G68:G73)</f>
        <v>5083000</v>
      </c>
      <c r="H67" s="3">
        <f t="shared" si="1"/>
        <v>5321000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>
        <v>3214000</v>
      </c>
      <c r="G72" s="14">
        <v>3358000</v>
      </c>
      <c r="H72" s="34">
        <v>3515000</v>
      </c>
    </row>
    <row r="73" spans="5:8" x14ac:dyDescent="0.25">
      <c r="E73" s="33" t="s">
        <v>159</v>
      </c>
      <c r="F73" s="9">
        <v>1719000</v>
      </c>
      <c r="G73" s="9">
        <v>1725000</v>
      </c>
      <c r="H73" s="38">
        <v>1806000</v>
      </c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4933000</v>
      </c>
      <c r="G114" s="16">
        <f>SUM(G47)</f>
        <v>5083000</v>
      </c>
      <c r="H114" s="16">
        <f>SUM(H47)</f>
        <v>5321000</v>
      </c>
    </row>
    <row r="115" spans="5:8" x14ac:dyDescent="0.25">
      <c r="F115" s="17"/>
      <c r="G115" s="17"/>
      <c r="H115" s="17"/>
    </row>
    <row r="116" spans="5:8" x14ac:dyDescent="0.25">
      <c r="F116" s="17"/>
      <c r="G116" s="17"/>
      <c r="H116" s="17"/>
    </row>
    <row r="117" spans="5:8" x14ac:dyDescent="0.25">
      <c r="F117" s="17"/>
      <c r="G117" s="17"/>
      <c r="H117" s="17"/>
    </row>
    <row r="118" spans="5:8" x14ac:dyDescent="0.25">
      <c r="F118" s="17"/>
      <c r="G118" s="17"/>
      <c r="H118" s="17"/>
    </row>
    <row r="119" spans="5:8" x14ac:dyDescent="0.25">
      <c r="F119" s="17"/>
      <c r="G119" s="17"/>
      <c r="H119" s="17"/>
    </row>
    <row r="120" spans="5:8" x14ac:dyDescent="0.25">
      <c r="F120" s="17"/>
      <c r="G120" s="17"/>
      <c r="H120" s="17"/>
    </row>
    <row r="121" spans="5:8" x14ac:dyDescent="0.25">
      <c r="F121" s="17"/>
      <c r="G121" s="17"/>
      <c r="H121" s="17"/>
    </row>
    <row r="122" spans="5:8" x14ac:dyDescent="0.25">
      <c r="F122" s="17"/>
      <c r="G122" s="17"/>
      <c r="H122" s="17"/>
    </row>
    <row r="123" spans="5:8" x14ac:dyDescent="0.25">
      <c r="F123" s="17"/>
      <c r="G123" s="17"/>
      <c r="H123" s="17"/>
    </row>
    <row r="124" spans="5:8" x14ac:dyDescent="0.25">
      <c r="F124" s="17"/>
      <c r="G124" s="17"/>
      <c r="H124" s="17"/>
    </row>
    <row r="125" spans="5:8" x14ac:dyDescent="0.25">
      <c r="F125" s="17"/>
      <c r="G125" s="17"/>
      <c r="H125" s="17"/>
    </row>
    <row r="126" spans="5:8" x14ac:dyDescent="0.25">
      <c r="F126" s="17"/>
      <c r="G126" s="17"/>
      <c r="H126" s="17"/>
    </row>
    <row r="127" spans="5:8" x14ac:dyDescent="0.25">
      <c r="F127" s="17"/>
      <c r="G127" s="17"/>
      <c r="H127" s="17"/>
    </row>
    <row r="128" spans="5:8" x14ac:dyDescent="0.25">
      <c r="F128" s="17"/>
      <c r="G128" s="17"/>
      <c r="H128" s="17"/>
    </row>
    <row r="129" spans="6:8" x14ac:dyDescent="0.25">
      <c r="F129" s="17"/>
      <c r="G129" s="17"/>
      <c r="H129" s="17"/>
    </row>
    <row r="130" spans="6:8" x14ac:dyDescent="0.25">
      <c r="F130" s="17"/>
      <c r="G130" s="17"/>
      <c r="H130" s="17"/>
    </row>
    <row r="131" spans="6:8" x14ac:dyDescent="0.25">
      <c r="F131" s="17"/>
      <c r="G131" s="17"/>
      <c r="H131" s="17"/>
    </row>
    <row r="132" spans="6:8" x14ac:dyDescent="0.25">
      <c r="F132" s="17"/>
      <c r="G132" s="17"/>
      <c r="H132" s="17"/>
    </row>
    <row r="133" spans="6:8" x14ac:dyDescent="0.25">
      <c r="F133" s="17"/>
      <c r="G133" s="17"/>
      <c r="H133" s="17"/>
    </row>
    <row r="134" spans="6:8" x14ac:dyDescent="0.25">
      <c r="F134" s="17"/>
      <c r="G134" s="17"/>
      <c r="H134" s="17"/>
    </row>
    <row r="135" spans="6:8" x14ac:dyDescent="0.25">
      <c r="F135" s="17"/>
      <c r="G135" s="17"/>
      <c r="H135" s="17"/>
    </row>
    <row r="136" spans="6:8" x14ac:dyDescent="0.25">
      <c r="F136" s="17"/>
      <c r="G136" s="17"/>
      <c r="H136" s="17"/>
    </row>
    <row r="137" spans="6:8" x14ac:dyDescent="0.25">
      <c r="F137" s="17"/>
      <c r="G137" s="17"/>
      <c r="H137" s="17"/>
    </row>
    <row r="138" spans="6:8" x14ac:dyDescent="0.25">
      <c r="F138" s="17"/>
      <c r="G138" s="17"/>
      <c r="H138" s="17"/>
    </row>
    <row r="139" spans="6:8" x14ac:dyDescent="0.25">
      <c r="F139" s="17"/>
      <c r="G139" s="17"/>
      <c r="H139" s="17"/>
    </row>
    <row r="140" spans="6:8" x14ac:dyDescent="0.25">
      <c r="F140" s="17"/>
      <c r="G140" s="17"/>
      <c r="H140" s="17"/>
    </row>
    <row r="141" spans="6:8" x14ac:dyDescent="0.25">
      <c r="F141" s="17"/>
      <c r="G141" s="17"/>
      <c r="H141" s="17"/>
    </row>
    <row r="142" spans="6:8" x14ac:dyDescent="0.25">
      <c r="F142" s="17"/>
      <c r="G142" s="17"/>
      <c r="H142" s="17"/>
    </row>
    <row r="143" spans="6:8" x14ac:dyDescent="0.25">
      <c r="F143" s="17"/>
      <c r="G143" s="17"/>
      <c r="H143" s="17"/>
    </row>
    <row r="144" spans="6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I245"/>
  <sheetViews>
    <sheetView showGridLines="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70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231528000</v>
      </c>
      <c r="G5" s="3">
        <v>242022000</v>
      </c>
      <c r="H5" s="3">
        <v>252973000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160885000</v>
      </c>
      <c r="G7" s="23">
        <f>SUM(G8:G20)</f>
        <v>154997000</v>
      </c>
      <c r="H7" s="23">
        <f>SUM(H8:H20)</f>
        <v>162441000</v>
      </c>
    </row>
    <row r="8" spans="5:8" ht="13.8" x14ac:dyDescent="0.3">
      <c r="E8" s="24" t="s">
        <v>11</v>
      </c>
      <c r="F8" s="9">
        <v>48287000</v>
      </c>
      <c r="G8" s="9">
        <v>52291000</v>
      </c>
      <c r="H8" s="9">
        <v>54614000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2587000</v>
      </c>
      <c r="G14" s="25">
        <v>2706000</v>
      </c>
      <c r="H14" s="25">
        <v>2827000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>
        <v>100000000</v>
      </c>
      <c r="G17" s="9">
        <v>100000000</v>
      </c>
      <c r="H17" s="9">
        <v>105000000</v>
      </c>
    </row>
    <row r="18" spans="5:8" ht="13.8" x14ac:dyDescent="0.3">
      <c r="E18" s="24" t="s">
        <v>21</v>
      </c>
      <c r="F18" s="25">
        <v>10011000</v>
      </c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5870000</v>
      </c>
      <c r="G21" s="3">
        <f>SUM(G22:G30)</f>
        <v>3800000</v>
      </c>
      <c r="H21" s="3">
        <f>SUM(H22:H30)</f>
        <v>3900000</v>
      </c>
    </row>
    <row r="22" spans="5:8" ht="13.8" x14ac:dyDescent="0.3">
      <c r="E22" s="24" t="s">
        <v>25</v>
      </c>
      <c r="F22" s="25">
        <v>3800000</v>
      </c>
      <c r="G22" s="25">
        <v>3800000</v>
      </c>
      <c r="H22" s="25">
        <v>3900000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2070000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398283000</v>
      </c>
      <c r="G31" s="16">
        <f>+G5+G6+G7+G21</f>
        <v>400819000</v>
      </c>
      <c r="H31" s="16">
        <f>+H5+H6+H7+H21</f>
        <v>419314000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398283000</v>
      </c>
      <c r="G44" s="31">
        <f>+G31+G43</f>
        <v>400819000</v>
      </c>
      <c r="H44" s="31">
        <f>+H31+H43</f>
        <v>419314000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71</v>
      </c>
      <c r="F120" s="14">
        <v>11074000</v>
      </c>
      <c r="G120" s="14">
        <v>12050000</v>
      </c>
      <c r="H120" s="14">
        <v>12595000</v>
      </c>
    </row>
    <row r="121" spans="5:8" x14ac:dyDescent="0.25">
      <c r="E121" s="1" t="s">
        <v>72</v>
      </c>
      <c r="F121" s="14">
        <v>38416000</v>
      </c>
      <c r="G121" s="14">
        <v>41802000</v>
      </c>
      <c r="H121" s="14">
        <v>43692000</v>
      </c>
    </row>
    <row r="122" spans="5:8" x14ac:dyDescent="0.25">
      <c r="E122" s="46" t="s">
        <v>44</v>
      </c>
      <c r="F122" s="45"/>
      <c r="G122" s="45"/>
      <c r="H122" s="45"/>
    </row>
    <row r="123" spans="5:8" x14ac:dyDescent="0.25">
      <c r="E123" s="44" t="s">
        <v>51</v>
      </c>
      <c r="F123" s="45"/>
      <c r="G123" s="45"/>
      <c r="H123" s="45"/>
    </row>
    <row r="124" spans="5:8" x14ac:dyDescent="0.25">
      <c r="E124" s="1" t="s">
        <v>71</v>
      </c>
      <c r="F124" s="14">
        <v>6929000</v>
      </c>
      <c r="G124" s="14">
        <v>7248000</v>
      </c>
      <c r="H124" s="14">
        <v>7576000</v>
      </c>
    </row>
    <row r="125" spans="5:8" x14ac:dyDescent="0.25">
      <c r="E125" s="1" t="s">
        <v>72</v>
      </c>
      <c r="F125" s="14">
        <v>24037000</v>
      </c>
      <c r="G125" s="14">
        <v>25143000</v>
      </c>
      <c r="H125" s="14">
        <v>26280000</v>
      </c>
    </row>
    <row r="126" spans="5:8" x14ac:dyDescent="0.25">
      <c r="E126" s="46" t="s">
        <v>44</v>
      </c>
      <c r="F126" s="45"/>
      <c r="G126" s="45"/>
      <c r="H126" s="45"/>
    </row>
    <row r="127" spans="5:8" x14ac:dyDescent="0.25">
      <c r="E127" s="46" t="s">
        <v>44</v>
      </c>
      <c r="F127" s="45"/>
      <c r="G127" s="45"/>
      <c r="H127" s="45"/>
    </row>
    <row r="128" spans="5:8" x14ac:dyDescent="0.25">
      <c r="E128" s="44" t="s">
        <v>52</v>
      </c>
      <c r="F128" s="45"/>
      <c r="G128" s="45"/>
      <c r="H128" s="45"/>
    </row>
    <row r="129" spans="5:8" x14ac:dyDescent="0.25">
      <c r="E129" s="46" t="s">
        <v>44</v>
      </c>
      <c r="F129" s="45"/>
      <c r="G129" s="45"/>
      <c r="H129" s="45"/>
    </row>
    <row r="130" spans="5:8" x14ac:dyDescent="0.25">
      <c r="E130" s="1" t="s">
        <v>71</v>
      </c>
      <c r="F130" s="14">
        <v>12003000</v>
      </c>
      <c r="G130" s="14">
        <v>13113000</v>
      </c>
      <c r="H130" s="14">
        <v>13757000</v>
      </c>
    </row>
    <row r="131" spans="5:8" x14ac:dyDescent="0.25">
      <c r="E131" s="1" t="s">
        <v>72</v>
      </c>
      <c r="F131" s="14">
        <v>31284000</v>
      </c>
      <c r="G131" s="14">
        <v>34178000</v>
      </c>
      <c r="H131" s="14">
        <v>35856000</v>
      </c>
    </row>
    <row r="132" spans="5:8" x14ac:dyDescent="0.25">
      <c r="E132" s="46" t="s">
        <v>44</v>
      </c>
      <c r="F132" s="45"/>
      <c r="G132" s="45"/>
      <c r="H132" s="45"/>
    </row>
    <row r="133" spans="5:8" x14ac:dyDescent="0.25">
      <c r="E133" s="46" t="s">
        <v>44</v>
      </c>
      <c r="F133" s="45"/>
      <c r="G133" s="45"/>
      <c r="H133" s="45"/>
    </row>
    <row r="134" spans="5:8" x14ac:dyDescent="0.25">
      <c r="E134" s="44" t="s">
        <v>53</v>
      </c>
      <c r="F134" s="45"/>
      <c r="G134" s="45"/>
      <c r="H134" s="45"/>
    </row>
    <row r="135" spans="5:8" x14ac:dyDescent="0.25">
      <c r="E135" s="46" t="s">
        <v>44</v>
      </c>
      <c r="F135" s="45"/>
      <c r="G135" s="45"/>
      <c r="H135" s="45"/>
    </row>
    <row r="136" spans="5:8" x14ac:dyDescent="0.25">
      <c r="E136" s="1" t="s">
        <v>71</v>
      </c>
      <c r="F136" s="14">
        <v>75000000</v>
      </c>
      <c r="G136" s="14">
        <v>75000000</v>
      </c>
      <c r="H136" s="14">
        <v>79000000</v>
      </c>
    </row>
    <row r="137" spans="5:8" x14ac:dyDescent="0.25">
      <c r="E137" s="1" t="s">
        <v>72</v>
      </c>
      <c r="F137" s="14">
        <v>25000000</v>
      </c>
      <c r="G137" s="14">
        <v>25000000</v>
      </c>
      <c r="H137" s="14">
        <v>26000000</v>
      </c>
    </row>
    <row r="138" spans="5:8" x14ac:dyDescent="0.25">
      <c r="F138" s="17"/>
      <c r="G138" s="17"/>
      <c r="H138" s="17"/>
    </row>
    <row r="139" spans="5:8" x14ac:dyDescent="0.25">
      <c r="F139" s="17"/>
      <c r="G139" s="17"/>
      <c r="H139" s="17"/>
    </row>
    <row r="140" spans="5:8" x14ac:dyDescent="0.25">
      <c r="F140" s="17"/>
      <c r="G140" s="17"/>
      <c r="H140" s="17"/>
    </row>
    <row r="141" spans="5:8" x14ac:dyDescent="0.25">
      <c r="F141" s="17"/>
      <c r="G141" s="17"/>
      <c r="H141" s="17"/>
    </row>
    <row r="142" spans="5:8" x14ac:dyDescent="0.25">
      <c r="F142" s="17"/>
      <c r="G142" s="17"/>
      <c r="H142" s="17"/>
    </row>
    <row r="143" spans="5:8" x14ac:dyDescent="0.25">
      <c r="F143" s="17"/>
      <c r="G143" s="17"/>
      <c r="H143" s="17"/>
    </row>
    <row r="144" spans="5:8" x14ac:dyDescent="0.25">
      <c r="F144" s="17"/>
      <c r="G144" s="17"/>
      <c r="H144" s="17"/>
    </row>
    <row r="145" spans="6:8" x14ac:dyDescent="0.25">
      <c r="F145" s="17"/>
      <c r="G145" s="17"/>
      <c r="H145" s="17"/>
    </row>
    <row r="146" spans="6:8" x14ac:dyDescent="0.25">
      <c r="F146" s="17"/>
      <c r="G146" s="17"/>
      <c r="H146" s="17"/>
    </row>
    <row r="147" spans="6:8" x14ac:dyDescent="0.25">
      <c r="F147" s="17"/>
      <c r="G147" s="17"/>
      <c r="H147" s="17"/>
    </row>
    <row r="148" spans="6:8" x14ac:dyDescent="0.25">
      <c r="F148" s="17"/>
      <c r="G148" s="17"/>
      <c r="H148" s="17"/>
    </row>
    <row r="149" spans="6:8" x14ac:dyDescent="0.25">
      <c r="F149" s="17"/>
      <c r="G149" s="17"/>
      <c r="H149" s="17"/>
    </row>
    <row r="150" spans="6:8" x14ac:dyDescent="0.25">
      <c r="F150" s="17"/>
      <c r="G150" s="17"/>
      <c r="H150" s="17"/>
    </row>
    <row r="151" spans="6:8" x14ac:dyDescent="0.25">
      <c r="F151" s="17"/>
      <c r="G151" s="17"/>
      <c r="H151" s="17"/>
    </row>
    <row r="152" spans="6:8" x14ac:dyDescent="0.25">
      <c r="F152" s="17"/>
      <c r="G152" s="17"/>
      <c r="H152" s="17"/>
    </row>
    <row r="153" spans="6:8" x14ac:dyDescent="0.25">
      <c r="F153" s="17"/>
      <c r="G153" s="17"/>
      <c r="H153" s="17"/>
    </row>
    <row r="154" spans="6:8" x14ac:dyDescent="0.25">
      <c r="F154" s="17"/>
      <c r="G154" s="17"/>
      <c r="H154" s="17"/>
    </row>
    <row r="155" spans="6:8" x14ac:dyDescent="0.25">
      <c r="F155" s="17"/>
      <c r="G155" s="17"/>
      <c r="H155" s="17"/>
    </row>
    <row r="156" spans="6:8" x14ac:dyDescent="0.25">
      <c r="F156" s="17"/>
      <c r="G156" s="17"/>
      <c r="H156" s="17"/>
    </row>
    <row r="157" spans="6:8" x14ac:dyDescent="0.25">
      <c r="F157" s="17"/>
      <c r="G157" s="17"/>
      <c r="H157" s="17"/>
    </row>
    <row r="158" spans="6:8" x14ac:dyDescent="0.25">
      <c r="F158" s="17"/>
      <c r="G158" s="17"/>
      <c r="H158" s="17"/>
    </row>
    <row r="159" spans="6:8" x14ac:dyDescent="0.25">
      <c r="F159" s="17"/>
      <c r="G159" s="17"/>
      <c r="H159" s="17"/>
    </row>
    <row r="160" spans="6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2:H122"/>
    <mergeCell ref="E123:H123"/>
    <mergeCell ref="E126:H126"/>
    <mergeCell ref="E134:H134"/>
    <mergeCell ref="E135:H135"/>
    <mergeCell ref="E127:H127"/>
    <mergeCell ref="E128:H128"/>
    <mergeCell ref="E129:H129"/>
    <mergeCell ref="E132:H132"/>
    <mergeCell ref="E133:H133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I245"/>
  <sheetViews>
    <sheetView showGridLines="0" topLeftCell="A45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73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710459000</v>
      </c>
      <c r="G5" s="3">
        <v>754150000</v>
      </c>
      <c r="H5" s="3">
        <v>788265000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916219000</v>
      </c>
      <c r="G7" s="23">
        <f>SUM(G8:G20)</f>
        <v>781371000</v>
      </c>
      <c r="H7" s="23">
        <f>SUM(H8:H20)</f>
        <v>838777000</v>
      </c>
    </row>
    <row r="8" spans="5:8" ht="13.8" x14ac:dyDescent="0.3">
      <c r="E8" s="24" t="s">
        <v>11</v>
      </c>
      <c r="F8" s="9">
        <v>268969000</v>
      </c>
      <c r="G8" s="9">
        <v>293387000</v>
      </c>
      <c r="H8" s="9">
        <v>307548000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2772000</v>
      </c>
      <c r="G14" s="25">
        <v>2899000</v>
      </c>
      <c r="H14" s="25">
        <v>3029000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>
        <v>544478000</v>
      </c>
      <c r="G16" s="9">
        <v>370085000</v>
      </c>
      <c r="H16" s="9">
        <v>408200000</v>
      </c>
    </row>
    <row r="17" spans="5:8" ht="13.8" x14ac:dyDescent="0.3">
      <c r="E17" s="24" t="s">
        <v>20</v>
      </c>
      <c r="F17" s="9">
        <v>100000000</v>
      </c>
      <c r="G17" s="9">
        <v>115000000</v>
      </c>
      <c r="H17" s="9">
        <v>120000000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7706000</v>
      </c>
      <c r="G21" s="3">
        <f>SUM(G22:G30)</f>
        <v>1500000</v>
      </c>
      <c r="H21" s="3">
        <f>SUM(H22:H30)</f>
        <v>5600000</v>
      </c>
    </row>
    <row r="22" spans="5:8" ht="13.8" x14ac:dyDescent="0.3">
      <c r="E22" s="24" t="s">
        <v>25</v>
      </c>
      <c r="F22" s="25">
        <v>1300000</v>
      </c>
      <c r="G22" s="25">
        <v>1500000</v>
      </c>
      <c r="H22" s="25">
        <v>1600000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6406000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>
        <v>4000000</v>
      </c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1634384000</v>
      </c>
      <c r="G31" s="16">
        <f>+G5+G6+G7+G21</f>
        <v>1537021000</v>
      </c>
      <c r="H31" s="16">
        <f>+H5+H6+H7+H21</f>
        <v>1632642000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1634384000</v>
      </c>
      <c r="G44" s="31">
        <f>+G31+G43</f>
        <v>1537021000</v>
      </c>
      <c r="H44" s="31">
        <f>+H31+H43</f>
        <v>1632642000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2219000</v>
      </c>
      <c r="G47" s="23">
        <f>SUM(G49+G61+G67)</f>
        <v>2319000</v>
      </c>
      <c r="H47" s="23">
        <f>SUM(H49+H61+H67)</f>
        <v>2519000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500000</v>
      </c>
      <c r="G49" s="3">
        <f>SUM(G56:G59)</f>
        <v>600000</v>
      </c>
      <c r="H49" s="3">
        <f>SUM(H56:H59)</f>
        <v>800000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>
        <v>500000</v>
      </c>
      <c r="G57" s="9">
        <v>600000</v>
      </c>
      <c r="H57" s="10">
        <v>800000</v>
      </c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1719000</v>
      </c>
      <c r="G67" s="3">
        <f t="shared" ref="G67:H67" si="1">SUM(G68:G73)</f>
        <v>1719000</v>
      </c>
      <c r="H67" s="3">
        <f t="shared" si="1"/>
        <v>1719000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>
        <v>1719000</v>
      </c>
      <c r="G70" s="9">
        <v>1719000</v>
      </c>
      <c r="H70" s="10">
        <v>1719000</v>
      </c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2219000</v>
      </c>
      <c r="G114" s="16">
        <f>SUM(G47)</f>
        <v>2319000</v>
      </c>
      <c r="H114" s="16">
        <f>SUM(H47)</f>
        <v>2519000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74</v>
      </c>
      <c r="F120" s="14">
        <v>34455000</v>
      </c>
      <c r="G120" s="14">
        <v>37492000</v>
      </c>
      <c r="H120" s="14">
        <v>39187000</v>
      </c>
    </row>
    <row r="121" spans="5:8" x14ac:dyDescent="0.25">
      <c r="E121" s="1" t="s">
        <v>75</v>
      </c>
      <c r="F121" s="14">
        <v>73737000</v>
      </c>
      <c r="G121" s="14">
        <v>80236000</v>
      </c>
      <c r="H121" s="14">
        <v>83864000</v>
      </c>
    </row>
    <row r="122" spans="5:8" x14ac:dyDescent="0.25">
      <c r="E122" s="1" t="s">
        <v>76</v>
      </c>
      <c r="F122" s="14">
        <v>102231000</v>
      </c>
      <c r="G122" s="14">
        <v>111241000</v>
      </c>
      <c r="H122" s="14">
        <v>116271000</v>
      </c>
    </row>
    <row r="123" spans="5:8" x14ac:dyDescent="0.25">
      <c r="E123" s="1" t="s">
        <v>77</v>
      </c>
      <c r="F123" s="14">
        <v>68188000</v>
      </c>
      <c r="G123" s="14">
        <v>74198000</v>
      </c>
      <c r="H123" s="14">
        <v>77553000</v>
      </c>
    </row>
    <row r="124" spans="5:8" x14ac:dyDescent="0.25">
      <c r="E124" s="1" t="s">
        <v>78</v>
      </c>
      <c r="F124" s="14">
        <v>68678000</v>
      </c>
      <c r="G124" s="14">
        <v>74731000</v>
      </c>
      <c r="H124" s="14">
        <v>78110000</v>
      </c>
    </row>
    <row r="125" spans="5:8" x14ac:dyDescent="0.25">
      <c r="E125" s="46" t="s">
        <v>44</v>
      </c>
      <c r="F125" s="45"/>
      <c r="G125" s="45"/>
      <c r="H125" s="45"/>
    </row>
    <row r="126" spans="5:8" x14ac:dyDescent="0.25">
      <c r="E126" s="44" t="s">
        <v>51</v>
      </c>
      <c r="F126" s="45"/>
      <c r="G126" s="45"/>
      <c r="H126" s="45"/>
    </row>
    <row r="127" spans="5:8" x14ac:dyDescent="0.25">
      <c r="E127" s="1" t="s">
        <v>74</v>
      </c>
      <c r="F127" s="14">
        <v>21559000</v>
      </c>
      <c r="G127" s="14">
        <v>22550000</v>
      </c>
      <c r="H127" s="14">
        <v>23570000</v>
      </c>
    </row>
    <row r="128" spans="5:8" x14ac:dyDescent="0.25">
      <c r="E128" s="1" t="s">
        <v>75</v>
      </c>
      <c r="F128" s="14">
        <v>46137000</v>
      </c>
      <c r="G128" s="14">
        <v>48260000</v>
      </c>
      <c r="H128" s="14">
        <v>50442000</v>
      </c>
    </row>
    <row r="129" spans="5:8" x14ac:dyDescent="0.25">
      <c r="E129" s="1" t="s">
        <v>76</v>
      </c>
      <c r="F129" s="14">
        <v>63966000</v>
      </c>
      <c r="G129" s="14">
        <v>66909000</v>
      </c>
      <c r="H129" s="14">
        <v>69934000</v>
      </c>
    </row>
    <row r="130" spans="5:8" x14ac:dyDescent="0.25">
      <c r="E130" s="1" t="s">
        <v>77</v>
      </c>
      <c r="F130" s="14">
        <v>42666000</v>
      </c>
      <c r="G130" s="14">
        <v>44628000</v>
      </c>
      <c r="H130" s="14">
        <v>46646000</v>
      </c>
    </row>
    <row r="131" spans="5:8" x14ac:dyDescent="0.25">
      <c r="E131" s="1" t="s">
        <v>78</v>
      </c>
      <c r="F131" s="14">
        <v>42972000</v>
      </c>
      <c r="G131" s="14">
        <v>44949000</v>
      </c>
      <c r="H131" s="14">
        <v>46981000</v>
      </c>
    </row>
    <row r="132" spans="5:8" x14ac:dyDescent="0.25">
      <c r="E132" s="46" t="s">
        <v>44</v>
      </c>
      <c r="F132" s="45"/>
      <c r="G132" s="45"/>
      <c r="H132" s="45"/>
    </row>
    <row r="133" spans="5:8" x14ac:dyDescent="0.25">
      <c r="E133" s="46" t="s">
        <v>44</v>
      </c>
      <c r="F133" s="45"/>
      <c r="G133" s="45"/>
      <c r="H133" s="45"/>
    </row>
    <row r="134" spans="5:8" x14ac:dyDescent="0.25">
      <c r="E134" s="44" t="s">
        <v>52</v>
      </c>
      <c r="F134" s="45"/>
      <c r="G134" s="45"/>
      <c r="H134" s="45"/>
    </row>
    <row r="135" spans="5:8" x14ac:dyDescent="0.25">
      <c r="E135" s="46" t="s">
        <v>44</v>
      </c>
      <c r="F135" s="45"/>
      <c r="G135" s="45"/>
      <c r="H135" s="45"/>
    </row>
    <row r="136" spans="5:8" x14ac:dyDescent="0.25">
      <c r="E136" s="1" t="s">
        <v>74</v>
      </c>
      <c r="F136" s="14">
        <v>18359000</v>
      </c>
      <c r="G136" s="14">
        <v>20057000</v>
      </c>
      <c r="H136" s="14">
        <v>21042000</v>
      </c>
    </row>
    <row r="137" spans="5:8" x14ac:dyDescent="0.25">
      <c r="E137" s="1" t="s">
        <v>75</v>
      </c>
      <c r="F137" s="14">
        <v>52488000</v>
      </c>
      <c r="G137" s="14">
        <v>57344000</v>
      </c>
      <c r="H137" s="14">
        <v>60159000</v>
      </c>
    </row>
    <row r="138" spans="5:8" x14ac:dyDescent="0.25">
      <c r="E138" s="1" t="s">
        <v>76</v>
      </c>
      <c r="F138" s="14">
        <v>56442000</v>
      </c>
      <c r="G138" s="14">
        <v>61664000</v>
      </c>
      <c r="H138" s="14">
        <v>64691000</v>
      </c>
    </row>
    <row r="139" spans="5:8" x14ac:dyDescent="0.25">
      <c r="E139" s="1" t="s">
        <v>77</v>
      </c>
      <c r="F139" s="14">
        <v>82138000</v>
      </c>
      <c r="G139" s="14">
        <v>89736000</v>
      </c>
      <c r="H139" s="14">
        <v>94143000</v>
      </c>
    </row>
    <row r="140" spans="5:8" x14ac:dyDescent="0.25">
      <c r="E140" s="1" t="s">
        <v>78</v>
      </c>
      <c r="F140" s="14">
        <v>54541000</v>
      </c>
      <c r="G140" s="14">
        <v>59586000</v>
      </c>
      <c r="H140" s="14">
        <v>62512000</v>
      </c>
    </row>
    <row r="141" spans="5:8" x14ac:dyDescent="0.25">
      <c r="E141" s="46" t="s">
        <v>44</v>
      </c>
      <c r="F141" s="45"/>
      <c r="G141" s="45"/>
      <c r="H141" s="45"/>
    </row>
    <row r="142" spans="5:8" x14ac:dyDescent="0.25">
      <c r="E142" s="46" t="s">
        <v>44</v>
      </c>
      <c r="F142" s="45"/>
      <c r="G142" s="45"/>
      <c r="H142" s="45"/>
    </row>
    <row r="143" spans="5:8" x14ac:dyDescent="0.25">
      <c r="E143" s="44" t="s">
        <v>53</v>
      </c>
      <c r="F143" s="45"/>
      <c r="G143" s="45"/>
      <c r="H143" s="45"/>
    </row>
    <row r="144" spans="5:8" x14ac:dyDescent="0.25">
      <c r="E144" s="46" t="s">
        <v>44</v>
      </c>
      <c r="F144" s="45"/>
      <c r="G144" s="45"/>
      <c r="H144" s="45"/>
    </row>
    <row r="145" spans="5:8" x14ac:dyDescent="0.25">
      <c r="E145" s="1" t="s">
        <v>74</v>
      </c>
      <c r="F145" s="14">
        <v>25000000</v>
      </c>
      <c r="G145" s="14">
        <v>27000000</v>
      </c>
      <c r="H145" s="14">
        <v>29000000</v>
      </c>
    </row>
    <row r="146" spans="5:8" x14ac:dyDescent="0.25">
      <c r="E146" s="1" t="s">
        <v>75</v>
      </c>
      <c r="F146" s="14">
        <v>5000000</v>
      </c>
      <c r="G146" s="14">
        <v>10000000</v>
      </c>
      <c r="H146" s="14">
        <v>10000000</v>
      </c>
    </row>
    <row r="147" spans="5:8" x14ac:dyDescent="0.25">
      <c r="E147" s="1" t="s">
        <v>76</v>
      </c>
      <c r="F147" s="14">
        <v>20000000</v>
      </c>
      <c r="G147" s="14">
        <v>24000000</v>
      </c>
      <c r="H147" s="14">
        <v>25000000</v>
      </c>
    </row>
    <row r="148" spans="5:8" x14ac:dyDescent="0.25">
      <c r="E148" s="1" t="s">
        <v>77</v>
      </c>
      <c r="F148" s="14">
        <v>25000000</v>
      </c>
      <c r="G148" s="14">
        <v>27000000</v>
      </c>
      <c r="H148" s="14">
        <v>28000000</v>
      </c>
    </row>
    <row r="149" spans="5:8" x14ac:dyDescent="0.25">
      <c r="E149" s="1" t="s">
        <v>78</v>
      </c>
      <c r="F149" s="14">
        <v>25000000</v>
      </c>
      <c r="G149" s="14">
        <v>27000000</v>
      </c>
      <c r="H149" s="14">
        <v>28000000</v>
      </c>
    </row>
    <row r="150" spans="5:8" x14ac:dyDescent="0.25">
      <c r="F150" s="17"/>
      <c r="G150" s="17"/>
      <c r="H150" s="17"/>
    </row>
    <row r="151" spans="5:8" x14ac:dyDescent="0.25">
      <c r="F151" s="17"/>
      <c r="G151" s="17"/>
      <c r="H151" s="17"/>
    </row>
    <row r="152" spans="5:8" x14ac:dyDescent="0.25">
      <c r="F152" s="17"/>
      <c r="G152" s="17"/>
      <c r="H152" s="17"/>
    </row>
    <row r="153" spans="5:8" x14ac:dyDescent="0.25">
      <c r="F153" s="17"/>
      <c r="G153" s="17"/>
      <c r="H153" s="17"/>
    </row>
    <row r="154" spans="5:8" x14ac:dyDescent="0.25">
      <c r="F154" s="17"/>
      <c r="G154" s="17"/>
      <c r="H154" s="17"/>
    </row>
    <row r="155" spans="5:8" x14ac:dyDescent="0.25">
      <c r="F155" s="17"/>
      <c r="G155" s="17"/>
      <c r="H155" s="17"/>
    </row>
    <row r="156" spans="5:8" x14ac:dyDescent="0.25">
      <c r="F156" s="17"/>
      <c r="G156" s="17"/>
      <c r="H156" s="17"/>
    </row>
    <row r="157" spans="5:8" x14ac:dyDescent="0.25">
      <c r="F157" s="17"/>
      <c r="G157" s="17"/>
      <c r="H157" s="17"/>
    </row>
    <row r="158" spans="5:8" x14ac:dyDescent="0.25">
      <c r="F158" s="17"/>
      <c r="G158" s="17"/>
      <c r="H158" s="17"/>
    </row>
    <row r="159" spans="5:8" x14ac:dyDescent="0.25">
      <c r="F159" s="17"/>
      <c r="G159" s="17"/>
      <c r="H159" s="17"/>
    </row>
    <row r="160" spans="5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5:H125"/>
    <mergeCell ref="E126:H126"/>
    <mergeCell ref="E132:H132"/>
    <mergeCell ref="E143:H143"/>
    <mergeCell ref="E144:H144"/>
    <mergeCell ref="E133:H133"/>
    <mergeCell ref="E134:H134"/>
    <mergeCell ref="E135:H135"/>
    <mergeCell ref="E141:H141"/>
    <mergeCell ref="E142:H14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7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I245"/>
  <sheetViews>
    <sheetView showGridLines="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79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657203000</v>
      </c>
      <c r="G5" s="3">
        <v>697528000</v>
      </c>
      <c r="H5" s="3">
        <v>729084000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258739000</v>
      </c>
      <c r="G7" s="23">
        <f>SUM(G8:G20)</f>
        <v>282067000</v>
      </c>
      <c r="H7" s="23">
        <f>SUM(H8:H20)</f>
        <v>295658000</v>
      </c>
    </row>
    <row r="8" spans="5:8" ht="13.8" x14ac:dyDescent="0.3">
      <c r="E8" s="24" t="s">
        <v>11</v>
      </c>
      <c r="F8" s="9">
        <v>255662000</v>
      </c>
      <c r="G8" s="9">
        <v>278849000</v>
      </c>
      <c r="H8" s="9">
        <v>292296000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3077000</v>
      </c>
      <c r="G14" s="25">
        <v>3218000</v>
      </c>
      <c r="H14" s="25">
        <v>3362000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/>
      <c r="G16" s="9"/>
      <c r="H16" s="9"/>
    </row>
    <row r="17" spans="5:8" ht="13.8" x14ac:dyDescent="0.3">
      <c r="E17" s="24" t="s">
        <v>20</v>
      </c>
      <c r="F17" s="9"/>
      <c r="G17" s="9"/>
      <c r="H17" s="9"/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7421000</v>
      </c>
      <c r="G21" s="3">
        <f>SUM(G22:G30)</f>
        <v>3500000</v>
      </c>
      <c r="H21" s="3">
        <f>SUM(H22:H30)</f>
        <v>3600000</v>
      </c>
    </row>
    <row r="22" spans="5:8" ht="13.8" x14ac:dyDescent="0.3">
      <c r="E22" s="24" t="s">
        <v>25</v>
      </c>
      <c r="F22" s="25">
        <v>3500000</v>
      </c>
      <c r="G22" s="25">
        <v>3500000</v>
      </c>
      <c r="H22" s="25">
        <v>3600000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3921000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923363000</v>
      </c>
      <c r="G31" s="16">
        <f>+G5+G6+G7+G21</f>
        <v>983095000</v>
      </c>
      <c r="H31" s="16">
        <f>+H5+H6+H7+H21</f>
        <v>1028342000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235331000</v>
      </c>
      <c r="G33" s="3">
        <f>SUM(G34:G40)</f>
        <v>457655000</v>
      </c>
      <c r="H33" s="3">
        <f>SUM(H34:H40)</f>
        <v>475961000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>
        <v>235331000</v>
      </c>
      <c r="G38" s="9">
        <v>457655000</v>
      </c>
      <c r="H38" s="9">
        <v>475961000</v>
      </c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235331000</v>
      </c>
      <c r="G43" s="29">
        <f>+G33+G41</f>
        <v>457655000</v>
      </c>
      <c r="H43" s="29">
        <f>+H33+H41</f>
        <v>475961000</v>
      </c>
    </row>
    <row r="44" spans="5:8" ht="13.8" x14ac:dyDescent="0.25">
      <c r="E44" s="30" t="s">
        <v>42</v>
      </c>
      <c r="F44" s="31">
        <f>+F31+F43</f>
        <v>1158694000</v>
      </c>
      <c r="G44" s="31">
        <f>+G31+G43</f>
        <v>1440750000</v>
      </c>
      <c r="H44" s="31">
        <f>+H31+H43</f>
        <v>1504303000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80</v>
      </c>
      <c r="F120" s="14">
        <v>91237000</v>
      </c>
      <c r="G120" s="14">
        <v>99278000</v>
      </c>
      <c r="H120" s="14">
        <v>103768000</v>
      </c>
    </row>
    <row r="121" spans="5:8" x14ac:dyDescent="0.25">
      <c r="E121" s="1" t="s">
        <v>81</v>
      </c>
      <c r="F121" s="14">
        <v>93925000</v>
      </c>
      <c r="G121" s="14">
        <v>102203000</v>
      </c>
      <c r="H121" s="14">
        <v>106824000</v>
      </c>
    </row>
    <row r="122" spans="5:8" x14ac:dyDescent="0.25">
      <c r="E122" s="1" t="s">
        <v>82</v>
      </c>
      <c r="F122" s="14">
        <v>87609000</v>
      </c>
      <c r="G122" s="14">
        <v>95331000</v>
      </c>
      <c r="H122" s="14">
        <v>99642000</v>
      </c>
    </row>
    <row r="123" spans="5:8" x14ac:dyDescent="0.25">
      <c r="E123" s="1" t="s">
        <v>83</v>
      </c>
      <c r="F123" s="14">
        <v>53062000</v>
      </c>
      <c r="G123" s="14">
        <v>57739000</v>
      </c>
      <c r="H123" s="14">
        <v>60350000</v>
      </c>
    </row>
    <row r="124" spans="5:8" x14ac:dyDescent="0.25">
      <c r="E124" s="46" t="s">
        <v>44</v>
      </c>
      <c r="F124" s="45"/>
      <c r="G124" s="45"/>
      <c r="H124" s="45"/>
    </row>
    <row r="125" spans="5:8" x14ac:dyDescent="0.25">
      <c r="E125" s="44" t="s">
        <v>51</v>
      </c>
      <c r="F125" s="45"/>
      <c r="G125" s="45"/>
      <c r="H125" s="45"/>
    </row>
    <row r="126" spans="5:8" x14ac:dyDescent="0.25">
      <c r="E126" s="1" t="s">
        <v>80</v>
      </c>
      <c r="F126" s="14">
        <v>57087000</v>
      </c>
      <c r="G126" s="14">
        <v>59713000</v>
      </c>
      <c r="H126" s="14">
        <v>62414000</v>
      </c>
    </row>
    <row r="127" spans="5:8" x14ac:dyDescent="0.25">
      <c r="E127" s="1" t="s">
        <v>81</v>
      </c>
      <c r="F127" s="14">
        <v>58769000</v>
      </c>
      <c r="G127" s="14">
        <v>61472000</v>
      </c>
      <c r="H127" s="14">
        <v>64252000</v>
      </c>
    </row>
    <row r="128" spans="5:8" x14ac:dyDescent="0.25">
      <c r="E128" s="1" t="s">
        <v>82</v>
      </c>
      <c r="F128" s="14">
        <v>54818000</v>
      </c>
      <c r="G128" s="14">
        <v>57339000</v>
      </c>
      <c r="H128" s="14">
        <v>59932000</v>
      </c>
    </row>
    <row r="129" spans="5:8" x14ac:dyDescent="0.25">
      <c r="E129" s="1" t="s">
        <v>83</v>
      </c>
      <c r="F129" s="14">
        <v>33201000</v>
      </c>
      <c r="G129" s="14">
        <v>34729000</v>
      </c>
      <c r="H129" s="14">
        <v>36299000</v>
      </c>
    </row>
    <row r="130" spans="5:8" x14ac:dyDescent="0.25">
      <c r="E130" s="46" t="s">
        <v>44</v>
      </c>
      <c r="F130" s="45"/>
      <c r="G130" s="45"/>
      <c r="H130" s="45"/>
    </row>
    <row r="131" spans="5:8" x14ac:dyDescent="0.25">
      <c r="E131" s="46" t="s">
        <v>44</v>
      </c>
      <c r="F131" s="45"/>
      <c r="G131" s="45"/>
      <c r="H131" s="45"/>
    </row>
    <row r="132" spans="5:8" x14ac:dyDescent="0.25">
      <c r="E132" s="44" t="s">
        <v>52</v>
      </c>
      <c r="F132" s="45"/>
      <c r="G132" s="45"/>
      <c r="H132" s="45"/>
    </row>
    <row r="133" spans="5:8" x14ac:dyDescent="0.25">
      <c r="E133" s="46" t="s">
        <v>44</v>
      </c>
      <c r="F133" s="45"/>
      <c r="G133" s="45"/>
      <c r="H133" s="45"/>
    </row>
    <row r="134" spans="5:8" x14ac:dyDescent="0.25">
      <c r="E134" s="1" t="s">
        <v>80</v>
      </c>
      <c r="F134" s="14">
        <v>70326000</v>
      </c>
      <c r="G134" s="14">
        <v>76831000</v>
      </c>
      <c r="H134" s="14">
        <v>80604000</v>
      </c>
    </row>
    <row r="135" spans="5:8" x14ac:dyDescent="0.25">
      <c r="E135" s="1" t="s">
        <v>81</v>
      </c>
      <c r="F135" s="14">
        <v>84261000</v>
      </c>
      <c r="G135" s="14">
        <v>92055000</v>
      </c>
      <c r="H135" s="14">
        <v>96575000</v>
      </c>
    </row>
    <row r="136" spans="5:8" x14ac:dyDescent="0.25">
      <c r="E136" s="1" t="s">
        <v>82</v>
      </c>
      <c r="F136" s="14">
        <v>63471000</v>
      </c>
      <c r="G136" s="14">
        <v>69343000</v>
      </c>
      <c r="H136" s="14">
        <v>72748000</v>
      </c>
    </row>
    <row r="137" spans="5:8" x14ac:dyDescent="0.25">
      <c r="E137" s="1" t="s">
        <v>83</v>
      </c>
      <c r="F137" s="14">
        <v>32604000</v>
      </c>
      <c r="G137" s="14">
        <v>35620000</v>
      </c>
      <c r="H137" s="14">
        <v>37369000</v>
      </c>
    </row>
    <row r="138" spans="5:8" x14ac:dyDescent="0.25">
      <c r="E138" s="46" t="s">
        <v>44</v>
      </c>
      <c r="F138" s="45"/>
      <c r="G138" s="45"/>
      <c r="H138" s="45"/>
    </row>
    <row r="139" spans="5:8" x14ac:dyDescent="0.25">
      <c r="E139" s="46" t="s">
        <v>44</v>
      </c>
      <c r="F139" s="45"/>
      <c r="G139" s="45"/>
      <c r="H139" s="45"/>
    </row>
    <row r="140" spans="5:8" x14ac:dyDescent="0.25">
      <c r="E140" s="44" t="s">
        <v>84</v>
      </c>
      <c r="F140" s="45"/>
      <c r="G140" s="45"/>
      <c r="H140" s="45"/>
    </row>
    <row r="141" spans="5:8" x14ac:dyDescent="0.25">
      <c r="E141" s="46" t="s">
        <v>44</v>
      </c>
      <c r="F141" s="45"/>
      <c r="G141" s="45"/>
      <c r="H141" s="45"/>
    </row>
    <row r="142" spans="5:8" x14ac:dyDescent="0.25">
      <c r="E142" s="1" t="s">
        <v>80</v>
      </c>
      <c r="F142" s="14">
        <v>66050000</v>
      </c>
      <c r="G142" s="14">
        <v>125000000</v>
      </c>
      <c r="H142" s="14">
        <v>130000000</v>
      </c>
    </row>
    <row r="143" spans="5:8" x14ac:dyDescent="0.25">
      <c r="E143" s="1" t="s">
        <v>81</v>
      </c>
      <c r="F143" s="14">
        <v>57331000</v>
      </c>
      <c r="G143" s="14">
        <v>95458000</v>
      </c>
      <c r="H143" s="14">
        <v>99276000</v>
      </c>
    </row>
    <row r="144" spans="5:8" x14ac:dyDescent="0.25">
      <c r="E144" s="1" t="s">
        <v>82</v>
      </c>
      <c r="F144" s="14">
        <v>44400000</v>
      </c>
      <c r="G144" s="14">
        <v>96218000</v>
      </c>
      <c r="H144" s="14">
        <v>100067000</v>
      </c>
    </row>
    <row r="145" spans="5:8" x14ac:dyDescent="0.25">
      <c r="E145" s="1" t="s">
        <v>83</v>
      </c>
      <c r="F145" s="14">
        <v>67550000</v>
      </c>
      <c r="G145" s="14">
        <v>140979000</v>
      </c>
      <c r="H145" s="14">
        <v>146618000</v>
      </c>
    </row>
    <row r="146" spans="5:8" x14ac:dyDescent="0.25">
      <c r="F146" s="17"/>
      <c r="G146" s="17"/>
      <c r="H146" s="17"/>
    </row>
    <row r="147" spans="5:8" x14ac:dyDescent="0.25">
      <c r="F147" s="17"/>
      <c r="G147" s="17"/>
      <c r="H147" s="17"/>
    </row>
    <row r="148" spans="5:8" x14ac:dyDescent="0.25">
      <c r="F148" s="17"/>
      <c r="G148" s="17"/>
      <c r="H148" s="17"/>
    </row>
    <row r="149" spans="5:8" x14ac:dyDescent="0.25">
      <c r="F149" s="17"/>
      <c r="G149" s="17"/>
      <c r="H149" s="17"/>
    </row>
    <row r="150" spans="5:8" x14ac:dyDescent="0.25">
      <c r="F150" s="17"/>
      <c r="G150" s="17"/>
      <c r="H150" s="17"/>
    </row>
    <row r="151" spans="5:8" x14ac:dyDescent="0.25">
      <c r="F151" s="17"/>
      <c r="G151" s="17"/>
      <c r="H151" s="17"/>
    </row>
    <row r="152" spans="5:8" x14ac:dyDescent="0.25">
      <c r="F152" s="17"/>
      <c r="G152" s="17"/>
      <c r="H152" s="17"/>
    </row>
    <row r="153" spans="5:8" x14ac:dyDescent="0.25">
      <c r="F153" s="17"/>
      <c r="G153" s="17"/>
      <c r="H153" s="17"/>
    </row>
    <row r="154" spans="5:8" x14ac:dyDescent="0.25">
      <c r="F154" s="17"/>
      <c r="G154" s="17"/>
      <c r="H154" s="17"/>
    </row>
    <row r="155" spans="5:8" x14ac:dyDescent="0.25">
      <c r="F155" s="17"/>
      <c r="G155" s="17"/>
      <c r="H155" s="17"/>
    </row>
    <row r="156" spans="5:8" x14ac:dyDescent="0.25">
      <c r="F156" s="17"/>
      <c r="G156" s="17"/>
      <c r="H156" s="17"/>
    </row>
    <row r="157" spans="5:8" x14ac:dyDescent="0.25">
      <c r="F157" s="17"/>
      <c r="G157" s="17"/>
      <c r="H157" s="17"/>
    </row>
    <row r="158" spans="5:8" x14ac:dyDescent="0.25">
      <c r="F158" s="17"/>
      <c r="G158" s="17"/>
      <c r="H158" s="17"/>
    </row>
    <row r="159" spans="5:8" x14ac:dyDescent="0.25">
      <c r="F159" s="17"/>
      <c r="G159" s="17"/>
      <c r="H159" s="17"/>
    </row>
    <row r="160" spans="5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4:H124"/>
    <mergeCell ref="E125:H125"/>
    <mergeCell ref="E130:H130"/>
    <mergeCell ref="E140:H140"/>
    <mergeCell ref="E141:H141"/>
    <mergeCell ref="E131:H131"/>
    <mergeCell ref="E132:H132"/>
    <mergeCell ref="E133:H133"/>
    <mergeCell ref="E138:H138"/>
    <mergeCell ref="E139:H139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7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I245"/>
  <sheetViews>
    <sheetView showGridLines="0" workbookViewId="0">
      <selection activeCell="I3" sqref="I3"/>
    </sheetView>
  </sheetViews>
  <sheetFormatPr defaultRowHeight="13.2" x14ac:dyDescent="0.25"/>
  <cols>
    <col min="1" max="4" width="1.6640625" customWidth="1"/>
    <col min="5" max="5" width="94.88671875" customWidth="1"/>
    <col min="6" max="8" width="14.109375" bestFit="1" customWidth="1"/>
  </cols>
  <sheetData>
    <row r="1" spans="5:8" ht="14.4" customHeight="1" x14ac:dyDescent="0.3">
      <c r="E1" s="42" t="s">
        <v>0</v>
      </c>
      <c r="F1" s="42"/>
      <c r="G1" s="42"/>
      <c r="H1" s="42"/>
    </row>
    <row r="2" spans="5:8" x14ac:dyDescent="0.25">
      <c r="E2" s="43" t="s">
        <v>1</v>
      </c>
      <c r="F2" s="43"/>
      <c r="G2" s="43"/>
      <c r="H2" s="43"/>
    </row>
    <row r="3" spans="5:8" ht="26.4" x14ac:dyDescent="0.25">
      <c r="E3" s="18" t="s">
        <v>85</v>
      </c>
      <c r="F3" s="19" t="s">
        <v>3</v>
      </c>
      <c r="G3" s="19" t="s">
        <v>4</v>
      </c>
      <c r="H3" s="19" t="s">
        <v>5</v>
      </c>
    </row>
    <row r="4" spans="5:8" ht="13.8" x14ac:dyDescent="0.2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8" x14ac:dyDescent="0.3">
      <c r="E5" s="22" t="s">
        <v>8</v>
      </c>
      <c r="F5" s="3">
        <v>759469000</v>
      </c>
      <c r="G5" s="3">
        <v>801943000</v>
      </c>
      <c r="H5" s="3">
        <v>838210000</v>
      </c>
    </row>
    <row r="6" spans="5:8" ht="13.8" x14ac:dyDescent="0.3">
      <c r="E6" s="22" t="s">
        <v>9</v>
      </c>
      <c r="F6" s="3"/>
      <c r="G6" s="3"/>
      <c r="H6" s="3"/>
    </row>
    <row r="7" spans="5:8" ht="13.8" x14ac:dyDescent="0.25">
      <c r="E7" s="20" t="s">
        <v>10</v>
      </c>
      <c r="F7" s="23">
        <f>SUM(F8:F20)</f>
        <v>484914000</v>
      </c>
      <c r="G7" s="23">
        <f>SUM(G8:G20)</f>
        <v>459420000</v>
      </c>
      <c r="H7" s="23">
        <f>SUM(H8:H20)</f>
        <v>564963000</v>
      </c>
    </row>
    <row r="8" spans="5:8" ht="13.8" x14ac:dyDescent="0.3">
      <c r="E8" s="24" t="s">
        <v>11</v>
      </c>
      <c r="F8" s="9">
        <v>203593000</v>
      </c>
      <c r="G8" s="9">
        <v>221964000</v>
      </c>
      <c r="H8" s="9">
        <v>232618000</v>
      </c>
    </row>
    <row r="9" spans="5:8" ht="13.8" x14ac:dyDescent="0.3">
      <c r="E9" s="24" t="s">
        <v>12</v>
      </c>
      <c r="F9" s="9"/>
      <c r="G9" s="9"/>
      <c r="H9" s="9"/>
    </row>
    <row r="10" spans="5:8" ht="13.8" x14ac:dyDescent="0.3">
      <c r="E10" s="24" t="s">
        <v>13</v>
      </c>
      <c r="F10" s="25"/>
      <c r="G10" s="25"/>
      <c r="H10" s="25"/>
    </row>
    <row r="11" spans="5:8" ht="13.8" x14ac:dyDescent="0.3">
      <c r="E11" s="24" t="s">
        <v>14</v>
      </c>
      <c r="F11" s="9"/>
      <c r="G11" s="9"/>
      <c r="H11" s="9"/>
    </row>
    <row r="12" spans="5:8" ht="13.8" x14ac:dyDescent="0.3">
      <c r="E12" s="24" t="s">
        <v>15</v>
      </c>
      <c r="F12" s="9"/>
      <c r="G12" s="9"/>
      <c r="H12" s="9"/>
    </row>
    <row r="13" spans="5:8" ht="13.8" x14ac:dyDescent="0.3">
      <c r="E13" s="24" t="s">
        <v>16</v>
      </c>
      <c r="F13" s="25"/>
      <c r="G13" s="25"/>
      <c r="H13" s="25"/>
    </row>
    <row r="14" spans="5:8" ht="13.8" x14ac:dyDescent="0.3">
      <c r="E14" s="24" t="s">
        <v>17</v>
      </c>
      <c r="F14" s="25">
        <v>2965000</v>
      </c>
      <c r="G14" s="25">
        <v>3100000</v>
      </c>
      <c r="H14" s="25">
        <v>3239000</v>
      </c>
    </row>
    <row r="15" spans="5:8" ht="13.8" x14ac:dyDescent="0.3">
      <c r="E15" s="24" t="s">
        <v>18</v>
      </c>
      <c r="F15" s="25"/>
      <c r="G15" s="25"/>
      <c r="H15" s="25"/>
    </row>
    <row r="16" spans="5:8" ht="13.8" x14ac:dyDescent="0.3">
      <c r="E16" s="24" t="s">
        <v>19</v>
      </c>
      <c r="F16" s="9">
        <v>178356000</v>
      </c>
      <c r="G16" s="9">
        <v>129356000</v>
      </c>
      <c r="H16" s="9">
        <v>208356000</v>
      </c>
    </row>
    <row r="17" spans="5:8" ht="13.8" x14ac:dyDescent="0.3">
      <c r="E17" s="24" t="s">
        <v>20</v>
      </c>
      <c r="F17" s="9">
        <v>100000000</v>
      </c>
      <c r="G17" s="9">
        <v>105000000</v>
      </c>
      <c r="H17" s="9">
        <v>120750000</v>
      </c>
    </row>
    <row r="18" spans="5:8" ht="13.8" x14ac:dyDescent="0.3">
      <c r="E18" s="24" t="s">
        <v>21</v>
      </c>
      <c r="F18" s="25"/>
      <c r="G18" s="25"/>
      <c r="H18" s="25"/>
    </row>
    <row r="19" spans="5:8" ht="13.8" x14ac:dyDescent="0.3">
      <c r="E19" s="24" t="s">
        <v>22</v>
      </c>
      <c r="F19" s="9"/>
      <c r="G19" s="9"/>
      <c r="H19" s="9"/>
    </row>
    <row r="20" spans="5:8" ht="13.8" x14ac:dyDescent="0.3">
      <c r="E20" s="24" t="s">
        <v>23</v>
      </c>
      <c r="F20" s="9"/>
      <c r="G20" s="9"/>
      <c r="H20" s="9"/>
    </row>
    <row r="21" spans="5:8" ht="13.8" x14ac:dyDescent="0.25">
      <c r="E21" s="20" t="s">
        <v>24</v>
      </c>
      <c r="F21" s="3">
        <f>SUM(F22:F30)</f>
        <v>6507000</v>
      </c>
      <c r="G21" s="3">
        <f>SUM(G22:G30)</f>
        <v>1400000</v>
      </c>
      <c r="H21" s="3">
        <f>SUM(H22:H30)</f>
        <v>1500000</v>
      </c>
    </row>
    <row r="22" spans="5:8" ht="13.8" x14ac:dyDescent="0.3">
      <c r="E22" s="24" t="s">
        <v>25</v>
      </c>
      <c r="F22" s="25">
        <v>1300000</v>
      </c>
      <c r="G22" s="25">
        <v>1400000</v>
      </c>
      <c r="H22" s="25">
        <v>1500000</v>
      </c>
    </row>
    <row r="23" spans="5:8" ht="13.8" x14ac:dyDescent="0.3">
      <c r="E23" s="24" t="s">
        <v>26</v>
      </c>
      <c r="F23" s="26"/>
      <c r="G23" s="26"/>
      <c r="H23" s="26"/>
    </row>
    <row r="24" spans="5:8" ht="13.8" x14ac:dyDescent="0.3">
      <c r="E24" s="24" t="s">
        <v>27</v>
      </c>
      <c r="F24" s="9">
        <v>5207000</v>
      </c>
      <c r="G24" s="9"/>
      <c r="H24" s="9"/>
    </row>
    <row r="25" spans="5:8" ht="13.8" x14ac:dyDescent="0.3">
      <c r="E25" s="24" t="s">
        <v>28</v>
      </c>
      <c r="F25" s="9"/>
      <c r="G25" s="9"/>
      <c r="H25" s="9"/>
    </row>
    <row r="26" spans="5:8" ht="13.8" x14ac:dyDescent="0.3">
      <c r="E26" s="24" t="s">
        <v>29</v>
      </c>
      <c r="F26" s="25"/>
      <c r="G26" s="25"/>
      <c r="H26" s="25"/>
    </row>
    <row r="27" spans="5:8" ht="13.8" x14ac:dyDescent="0.3">
      <c r="E27" s="24" t="s">
        <v>30</v>
      </c>
      <c r="F27" s="9"/>
      <c r="G27" s="9"/>
      <c r="H27" s="9"/>
    </row>
    <row r="28" spans="5:8" ht="13.8" x14ac:dyDescent="0.3">
      <c r="E28" s="24" t="s">
        <v>31</v>
      </c>
      <c r="F28" s="9"/>
      <c r="G28" s="9"/>
      <c r="H28" s="9"/>
    </row>
    <row r="29" spans="5:8" ht="13.8" x14ac:dyDescent="0.3">
      <c r="E29" s="24" t="s">
        <v>32</v>
      </c>
      <c r="F29" s="25"/>
      <c r="G29" s="25"/>
      <c r="H29" s="25"/>
    </row>
    <row r="30" spans="5:8" ht="13.8" x14ac:dyDescent="0.3">
      <c r="E30" s="24" t="s">
        <v>33</v>
      </c>
      <c r="F30" s="9"/>
      <c r="G30" s="9"/>
      <c r="H30" s="9"/>
    </row>
    <row r="31" spans="5:8" ht="13.8" x14ac:dyDescent="0.25">
      <c r="E31" s="27" t="s">
        <v>34</v>
      </c>
      <c r="F31" s="16">
        <f>+F5+F6+F7+F21</f>
        <v>1250890000</v>
      </c>
      <c r="G31" s="16">
        <f>+G5+G6+G7+G21</f>
        <v>1262763000</v>
      </c>
      <c r="H31" s="16">
        <f>+H5+H6+H7+H21</f>
        <v>1404673000</v>
      </c>
    </row>
    <row r="32" spans="5:8" ht="13.8" x14ac:dyDescent="0.25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8" x14ac:dyDescent="0.2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ht="13.8" x14ac:dyDescent="0.3">
      <c r="E34" s="24" t="s">
        <v>19</v>
      </c>
      <c r="F34" s="9"/>
      <c r="G34" s="9"/>
      <c r="H34" s="9"/>
    </row>
    <row r="35" spans="5:8" ht="13.8" x14ac:dyDescent="0.3">
      <c r="E35" s="24" t="s">
        <v>37</v>
      </c>
      <c r="F35" s="9"/>
      <c r="G35" s="9"/>
      <c r="H35" s="9"/>
    </row>
    <row r="36" spans="5:8" ht="13.8" x14ac:dyDescent="0.3">
      <c r="E36" s="24" t="s">
        <v>38</v>
      </c>
      <c r="F36" s="9"/>
      <c r="G36" s="9"/>
      <c r="H36" s="9"/>
    </row>
    <row r="37" spans="5:8" ht="13.8" x14ac:dyDescent="0.3">
      <c r="E37" s="24" t="s">
        <v>39</v>
      </c>
      <c r="F37" s="9"/>
      <c r="G37" s="9"/>
      <c r="H37" s="9"/>
    </row>
    <row r="38" spans="5:8" ht="13.8" x14ac:dyDescent="0.3">
      <c r="E38" s="24" t="s">
        <v>20</v>
      </c>
      <c r="F38" s="9"/>
      <c r="G38" s="9"/>
      <c r="H38" s="9"/>
    </row>
    <row r="39" spans="5:8" ht="13.8" x14ac:dyDescent="0.3">
      <c r="E39" s="24" t="s">
        <v>11</v>
      </c>
      <c r="F39" s="9"/>
      <c r="G39" s="9"/>
      <c r="H39" s="9"/>
    </row>
    <row r="40" spans="5:8" ht="13.8" x14ac:dyDescent="0.3">
      <c r="E40" s="24" t="s">
        <v>40</v>
      </c>
      <c r="F40" s="9"/>
      <c r="G40" s="9"/>
      <c r="H40" s="9"/>
    </row>
    <row r="41" spans="5:8" ht="13.8" x14ac:dyDescent="0.2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ht="13.8" x14ac:dyDescent="0.3">
      <c r="E42" s="24" t="s">
        <v>26</v>
      </c>
      <c r="F42" s="25"/>
      <c r="G42" s="25"/>
      <c r="H42" s="25"/>
    </row>
    <row r="43" spans="5:8" ht="13.8" x14ac:dyDescent="0.25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8" x14ac:dyDescent="0.25">
      <c r="E44" s="30" t="s">
        <v>42</v>
      </c>
      <c r="F44" s="31">
        <f>+F31+F43</f>
        <v>1250890000</v>
      </c>
      <c r="G44" s="31">
        <f>+G31+G43</f>
        <v>1262763000</v>
      </c>
      <c r="H44" s="31">
        <f>+H31+H43</f>
        <v>1404673000</v>
      </c>
    </row>
    <row r="45" spans="5:8" ht="13.8" x14ac:dyDescent="0.25">
      <c r="E45" s="20"/>
      <c r="F45" s="3"/>
      <c r="G45" s="3"/>
      <c r="H45" s="3"/>
    </row>
    <row r="46" spans="5:8" x14ac:dyDescent="0.25">
      <c r="E46" s="2" t="s">
        <v>144</v>
      </c>
      <c r="F46" s="3"/>
      <c r="G46" s="3"/>
      <c r="H46" s="3"/>
    </row>
    <row r="47" spans="5:8" x14ac:dyDescent="0.25">
      <c r="E47" s="2" t="s">
        <v>145</v>
      </c>
      <c r="F47" s="23">
        <f>SUM(F49+F61+F67)</f>
        <v>0</v>
      </c>
      <c r="G47" s="23">
        <f>SUM(G49+G61+G67)</f>
        <v>0</v>
      </c>
      <c r="H47" s="23">
        <f>SUM(H49+H61+H67)</f>
        <v>0</v>
      </c>
    </row>
    <row r="48" spans="5:8" x14ac:dyDescent="0.25">
      <c r="E48" s="32" t="s">
        <v>146</v>
      </c>
      <c r="F48" s="3"/>
      <c r="G48" s="3"/>
      <c r="H48" s="3"/>
    </row>
    <row r="49" spans="5:9" x14ac:dyDescent="0.25">
      <c r="E49" s="2" t="s">
        <v>148</v>
      </c>
      <c r="F49" s="3">
        <f>SUM(F56:F59)</f>
        <v>0</v>
      </c>
      <c r="G49" s="3">
        <f>SUM(G56:G59)</f>
        <v>0</v>
      </c>
      <c r="H49" s="3">
        <f>SUM(H56:H59)</f>
        <v>0</v>
      </c>
    </row>
    <row r="50" spans="5:9" x14ac:dyDescent="0.25">
      <c r="E50" s="4" t="s">
        <v>149</v>
      </c>
      <c r="F50" s="5"/>
      <c r="G50" s="6"/>
      <c r="H50" s="7"/>
    </row>
    <row r="51" spans="5:9" x14ac:dyDescent="0.25">
      <c r="E51" s="4" t="s">
        <v>169</v>
      </c>
      <c r="F51" s="8"/>
      <c r="G51" s="47"/>
      <c r="H51" s="10"/>
    </row>
    <row r="52" spans="5:9" x14ac:dyDescent="0.25">
      <c r="E52" s="4" t="s">
        <v>164</v>
      </c>
      <c r="F52" s="8"/>
      <c r="G52" s="9"/>
      <c r="H52" s="10"/>
    </row>
    <row r="53" spans="5:9" x14ac:dyDescent="0.25">
      <c r="E53" s="4" t="s">
        <v>170</v>
      </c>
      <c r="F53" s="8"/>
      <c r="G53" s="9"/>
      <c r="H53" s="10"/>
    </row>
    <row r="54" spans="5:9" x14ac:dyDescent="0.25">
      <c r="E54" s="4" t="s">
        <v>166</v>
      </c>
      <c r="F54" s="8"/>
      <c r="G54" s="9"/>
      <c r="H54" s="10"/>
    </row>
    <row r="55" spans="5:9" x14ac:dyDescent="0.25">
      <c r="E55" s="4" t="s">
        <v>165</v>
      </c>
      <c r="F55" s="8"/>
      <c r="G55" s="9"/>
      <c r="H55" s="10"/>
    </row>
    <row r="56" spans="5:9" x14ac:dyDescent="0.25">
      <c r="E56" s="4" t="s">
        <v>161</v>
      </c>
      <c r="F56" s="8"/>
      <c r="G56" s="9"/>
      <c r="H56" s="10"/>
    </row>
    <row r="57" spans="5:9" x14ac:dyDescent="0.25">
      <c r="E57" s="4" t="s">
        <v>162</v>
      </c>
      <c r="F57" s="8"/>
      <c r="G57" s="9"/>
      <c r="H57" s="10"/>
    </row>
    <row r="58" spans="5:9" x14ac:dyDescent="0.25">
      <c r="E58" s="4" t="s">
        <v>167</v>
      </c>
      <c r="F58" s="8"/>
      <c r="G58" s="9"/>
      <c r="H58" s="10"/>
    </row>
    <row r="59" spans="5:9" x14ac:dyDescent="0.25">
      <c r="E59" s="4" t="s">
        <v>171</v>
      </c>
      <c r="F59" s="11"/>
      <c r="G59" s="12"/>
      <c r="H59" s="13"/>
      <c r="I59" s="41"/>
    </row>
    <row r="60" spans="5:9" x14ac:dyDescent="0.25">
      <c r="E60" s="4"/>
      <c r="F60" s="3"/>
      <c r="G60" s="3"/>
      <c r="H60" s="3"/>
    </row>
    <row r="61" spans="5:9" x14ac:dyDescent="0.25">
      <c r="E61" s="2" t="s">
        <v>150</v>
      </c>
      <c r="F61" s="3">
        <f>SUM(F62:F65)</f>
        <v>0</v>
      </c>
      <c r="G61" s="3">
        <f t="shared" ref="G61:H61" si="0">SUM(G62:G65)</f>
        <v>0</v>
      </c>
      <c r="H61" s="3">
        <f t="shared" si="0"/>
        <v>0</v>
      </c>
    </row>
    <row r="62" spans="5:9" x14ac:dyDescent="0.25">
      <c r="E62" s="4" t="s">
        <v>151</v>
      </c>
      <c r="F62" s="5"/>
      <c r="G62" s="6"/>
      <c r="H62" s="7"/>
    </row>
    <row r="63" spans="5:9" x14ac:dyDescent="0.25">
      <c r="E63" s="4" t="s">
        <v>152</v>
      </c>
      <c r="F63" s="8"/>
      <c r="G63" s="9"/>
      <c r="H63" s="10"/>
    </row>
    <row r="64" spans="5:9" x14ac:dyDescent="0.25">
      <c r="E64" s="4" t="s">
        <v>153</v>
      </c>
      <c r="F64" s="8"/>
      <c r="G64" s="9"/>
      <c r="H64" s="10"/>
    </row>
    <row r="65" spans="5:8" x14ac:dyDescent="0.25">
      <c r="E65" s="4" t="s">
        <v>154</v>
      </c>
      <c r="F65" s="11"/>
      <c r="G65" s="12"/>
      <c r="H65" s="13"/>
    </row>
    <row r="66" spans="5:8" x14ac:dyDescent="0.25">
      <c r="E66" s="4"/>
      <c r="F66" s="14"/>
      <c r="G66" s="14"/>
      <c r="H66" s="14"/>
    </row>
    <row r="67" spans="5:8" x14ac:dyDescent="0.25">
      <c r="E67" s="2" t="s">
        <v>155</v>
      </c>
      <c r="F67" s="3">
        <f>SUM(F68:F73)</f>
        <v>0</v>
      </c>
      <c r="G67" s="3">
        <f t="shared" ref="G67:H67" si="1">SUM(G68:G73)</f>
        <v>0</v>
      </c>
      <c r="H67" s="3">
        <f t="shared" si="1"/>
        <v>0</v>
      </c>
    </row>
    <row r="68" spans="5:8" x14ac:dyDescent="0.25">
      <c r="E68" s="33" t="s">
        <v>160</v>
      </c>
      <c r="F68" s="6"/>
      <c r="G68" s="6"/>
      <c r="H68" s="7"/>
    </row>
    <row r="69" spans="5:8" x14ac:dyDescent="0.25">
      <c r="E69" s="33" t="s">
        <v>163</v>
      </c>
      <c r="F69" s="9"/>
      <c r="G69" s="9"/>
      <c r="H69" s="10"/>
    </row>
    <row r="70" spans="5:8" x14ac:dyDescent="0.25">
      <c r="E70" s="33" t="s">
        <v>156</v>
      </c>
      <c r="F70" s="9"/>
      <c r="G70" s="9"/>
      <c r="H70" s="10"/>
    </row>
    <row r="71" spans="5:8" x14ac:dyDescent="0.25">
      <c r="E71" s="33" t="s">
        <v>157</v>
      </c>
      <c r="F71" s="9"/>
      <c r="G71" s="9"/>
      <c r="H71" s="10"/>
    </row>
    <row r="72" spans="5:8" x14ac:dyDescent="0.25">
      <c r="E72" s="33" t="s">
        <v>158</v>
      </c>
      <c r="F72" s="25"/>
      <c r="G72" s="14"/>
      <c r="H72" s="34"/>
    </row>
    <row r="73" spans="5:8" x14ac:dyDescent="0.25">
      <c r="E73" s="33" t="s">
        <v>159</v>
      </c>
      <c r="F73" s="3"/>
      <c r="G73" s="3"/>
      <c r="H73" s="35"/>
    </row>
    <row r="74" spans="5:8" x14ac:dyDescent="0.25">
      <c r="E74" s="4"/>
      <c r="F74" s="6"/>
      <c r="G74" s="6"/>
      <c r="H74" s="6"/>
    </row>
    <row r="75" spans="5:8" hidden="1" x14ac:dyDescent="0.25">
      <c r="E75" s="4"/>
      <c r="F75" s="9"/>
      <c r="G75" s="9"/>
      <c r="H75" s="9"/>
    </row>
    <row r="76" spans="5:8" hidden="1" x14ac:dyDescent="0.25">
      <c r="E76" s="4"/>
      <c r="F76" s="9"/>
      <c r="G76" s="9"/>
      <c r="H76" s="9"/>
    </row>
    <row r="77" spans="5:8" hidden="1" x14ac:dyDescent="0.25">
      <c r="E77" s="4"/>
      <c r="F77" s="9"/>
      <c r="G77" s="9"/>
      <c r="H77" s="9"/>
    </row>
    <row r="78" spans="5:8" hidden="1" x14ac:dyDescent="0.25">
      <c r="F78" s="14"/>
      <c r="G78" s="14"/>
      <c r="H78" s="14"/>
    </row>
    <row r="79" spans="5:8" hidden="1" x14ac:dyDescent="0.2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5">
      <c r="E80" s="4"/>
      <c r="F80" s="5"/>
      <c r="G80" s="6"/>
      <c r="H80" s="7"/>
    </row>
    <row r="81" spans="5:8" hidden="1" x14ac:dyDescent="0.25">
      <c r="E81" s="4"/>
      <c r="F81" s="8"/>
      <c r="G81" s="9"/>
      <c r="H81" s="10"/>
    </row>
    <row r="82" spans="5:8" hidden="1" x14ac:dyDescent="0.25">
      <c r="E82" s="4"/>
      <c r="F82" s="8"/>
      <c r="G82" s="9"/>
      <c r="H82" s="10"/>
    </row>
    <row r="83" spans="5:8" hidden="1" x14ac:dyDescent="0.25">
      <c r="E83" s="4"/>
      <c r="F83" s="11"/>
      <c r="G83" s="12"/>
      <c r="H83" s="13"/>
    </row>
    <row r="84" spans="5:8" hidden="1" x14ac:dyDescent="0.25">
      <c r="F84" s="14"/>
      <c r="G84" s="14"/>
      <c r="H84" s="14"/>
    </row>
    <row r="85" spans="5:8" hidden="1" x14ac:dyDescent="0.2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5">
      <c r="E86" s="4"/>
      <c r="F86" s="5"/>
      <c r="G86" s="6"/>
      <c r="H86" s="7"/>
    </row>
    <row r="87" spans="5:8" hidden="1" x14ac:dyDescent="0.25">
      <c r="E87" s="4"/>
      <c r="F87" s="8"/>
      <c r="G87" s="9"/>
      <c r="H87" s="10"/>
    </row>
    <row r="88" spans="5:8" hidden="1" x14ac:dyDescent="0.25">
      <c r="E88" s="4"/>
      <c r="F88" s="8"/>
      <c r="G88" s="9"/>
      <c r="H88" s="10"/>
    </row>
    <row r="89" spans="5:8" hidden="1" x14ac:dyDescent="0.25">
      <c r="E89" s="4"/>
      <c r="F89" s="11"/>
      <c r="G89" s="12"/>
      <c r="H89" s="13"/>
    </row>
    <row r="90" spans="5:8" hidden="1" x14ac:dyDescent="0.25">
      <c r="F90" s="14"/>
      <c r="G90" s="14"/>
      <c r="H90" s="14"/>
    </row>
    <row r="91" spans="5:8" hidden="1" x14ac:dyDescent="0.2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5">
      <c r="E92" s="4"/>
      <c r="F92" s="5"/>
      <c r="G92" s="6"/>
      <c r="H92" s="7"/>
    </row>
    <row r="93" spans="5:8" hidden="1" x14ac:dyDescent="0.25">
      <c r="E93" s="4"/>
      <c r="F93" s="8"/>
      <c r="G93" s="9"/>
      <c r="H93" s="10"/>
    </row>
    <row r="94" spans="5:8" hidden="1" x14ac:dyDescent="0.25">
      <c r="E94" s="4"/>
      <c r="F94" s="8"/>
      <c r="G94" s="9"/>
      <c r="H94" s="10"/>
    </row>
    <row r="95" spans="5:8" hidden="1" x14ac:dyDescent="0.25">
      <c r="E95" s="4"/>
      <c r="F95" s="11"/>
      <c r="G95" s="12"/>
      <c r="H95" s="13"/>
    </row>
    <row r="96" spans="5:8" hidden="1" x14ac:dyDescent="0.25">
      <c r="F96" s="14"/>
      <c r="G96" s="14"/>
      <c r="H96" s="14"/>
    </row>
    <row r="97" spans="5:8" hidden="1" x14ac:dyDescent="0.2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5">
      <c r="E98" s="4"/>
      <c r="F98" s="5"/>
      <c r="G98" s="6"/>
      <c r="H98" s="7"/>
    </row>
    <row r="99" spans="5:8" hidden="1" x14ac:dyDescent="0.25">
      <c r="E99" s="4"/>
      <c r="F99" s="8"/>
      <c r="G99" s="9"/>
      <c r="H99" s="10"/>
    </row>
    <row r="100" spans="5:8" hidden="1" x14ac:dyDescent="0.25">
      <c r="E100" s="4"/>
      <c r="F100" s="8"/>
      <c r="G100" s="9"/>
      <c r="H100" s="10"/>
    </row>
    <row r="101" spans="5:8" hidden="1" x14ac:dyDescent="0.25">
      <c r="E101" s="4"/>
      <c r="F101" s="11"/>
      <c r="G101" s="12"/>
      <c r="H101" s="13"/>
    </row>
    <row r="102" spans="5:8" hidden="1" x14ac:dyDescent="0.25">
      <c r="F102" s="14"/>
      <c r="G102" s="14"/>
      <c r="H102" s="14"/>
    </row>
    <row r="103" spans="5:8" hidden="1" x14ac:dyDescent="0.2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5">
      <c r="E104" s="4"/>
      <c r="F104" s="5"/>
      <c r="G104" s="6"/>
      <c r="H104" s="7"/>
    </row>
    <row r="105" spans="5:8" hidden="1" x14ac:dyDescent="0.25">
      <c r="E105" s="4"/>
      <c r="F105" s="8"/>
      <c r="G105" s="9"/>
      <c r="H105" s="10"/>
    </row>
    <row r="106" spans="5:8" hidden="1" x14ac:dyDescent="0.25">
      <c r="E106" s="4"/>
      <c r="F106" s="8"/>
      <c r="G106" s="9"/>
      <c r="H106" s="10"/>
    </row>
    <row r="107" spans="5:8" hidden="1" x14ac:dyDescent="0.25">
      <c r="E107" s="4"/>
      <c r="F107" s="11"/>
      <c r="G107" s="12"/>
      <c r="H107" s="13"/>
    </row>
    <row r="108" spans="5:8" hidden="1" x14ac:dyDescent="0.25">
      <c r="F108" s="14"/>
      <c r="G108" s="14"/>
      <c r="H108" s="14"/>
    </row>
    <row r="109" spans="5:8" hidden="1" x14ac:dyDescent="0.2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5">
      <c r="E110" s="4"/>
      <c r="F110" s="5"/>
      <c r="G110" s="6"/>
      <c r="H110" s="7"/>
    </row>
    <row r="111" spans="5:8" hidden="1" x14ac:dyDescent="0.25">
      <c r="E111" s="4"/>
      <c r="F111" s="8"/>
      <c r="G111" s="9"/>
      <c r="H111" s="10"/>
    </row>
    <row r="112" spans="5:8" hidden="1" x14ac:dyDescent="0.25">
      <c r="E112" s="4"/>
      <c r="F112" s="8"/>
      <c r="G112" s="9"/>
      <c r="H112" s="10"/>
    </row>
    <row r="113" spans="5:8" hidden="1" x14ac:dyDescent="0.25">
      <c r="E113" s="4"/>
      <c r="F113" s="11"/>
      <c r="G113" s="12"/>
      <c r="H113" s="13"/>
    </row>
    <row r="114" spans="5:8" x14ac:dyDescent="0.25">
      <c r="E114" s="15" t="s">
        <v>147</v>
      </c>
      <c r="F114" s="16">
        <f>SUM(F47)</f>
        <v>0</v>
      </c>
      <c r="G114" s="16">
        <f>SUM(G47)</f>
        <v>0</v>
      </c>
      <c r="H114" s="16">
        <f>SUM(H47)</f>
        <v>0</v>
      </c>
    </row>
    <row r="115" spans="5:8" x14ac:dyDescent="0.25">
      <c r="E115" s="46" t="s">
        <v>44</v>
      </c>
      <c r="F115" s="45"/>
      <c r="G115" s="45"/>
      <c r="H115" s="45"/>
    </row>
    <row r="116" spans="5:8" x14ac:dyDescent="0.25">
      <c r="E116" s="46" t="s">
        <v>44</v>
      </c>
      <c r="F116" s="45"/>
      <c r="G116" s="45"/>
      <c r="H116" s="45"/>
    </row>
    <row r="117" spans="5:8" x14ac:dyDescent="0.25">
      <c r="E117" s="44" t="s">
        <v>45</v>
      </c>
      <c r="F117" s="45"/>
      <c r="G117" s="45"/>
      <c r="H117" s="45"/>
    </row>
    <row r="118" spans="5:8" x14ac:dyDescent="0.25">
      <c r="E118" s="46" t="s">
        <v>44</v>
      </c>
      <c r="F118" s="45"/>
      <c r="G118" s="45"/>
      <c r="H118" s="45"/>
    </row>
    <row r="119" spans="5:8" x14ac:dyDescent="0.25">
      <c r="E119" s="44" t="s">
        <v>46</v>
      </c>
      <c r="F119" s="45"/>
      <c r="G119" s="45"/>
      <c r="H119" s="45"/>
    </row>
    <row r="120" spans="5:8" x14ac:dyDescent="0.25">
      <c r="E120" s="1" t="s">
        <v>86</v>
      </c>
      <c r="F120" s="14">
        <v>62673000</v>
      </c>
      <c r="G120" s="14">
        <v>68196000</v>
      </c>
      <c r="H120" s="14">
        <v>71280000</v>
      </c>
    </row>
    <row r="121" spans="5:8" x14ac:dyDescent="0.25">
      <c r="E121" s="1" t="s">
        <v>87</v>
      </c>
      <c r="F121" s="14">
        <v>91026000</v>
      </c>
      <c r="G121" s="14">
        <v>99048000</v>
      </c>
      <c r="H121" s="14">
        <v>103527000</v>
      </c>
    </row>
    <row r="122" spans="5:8" x14ac:dyDescent="0.25">
      <c r="E122" s="1" t="s">
        <v>88</v>
      </c>
      <c r="F122" s="14">
        <v>29765000</v>
      </c>
      <c r="G122" s="14">
        <v>32389000</v>
      </c>
      <c r="H122" s="14">
        <v>33853000</v>
      </c>
    </row>
    <row r="123" spans="5:8" x14ac:dyDescent="0.25">
      <c r="E123" s="1" t="s">
        <v>89</v>
      </c>
      <c r="F123" s="14">
        <v>39367000</v>
      </c>
      <c r="G123" s="14">
        <v>42837000</v>
      </c>
      <c r="H123" s="14">
        <v>44774000</v>
      </c>
    </row>
    <row r="124" spans="5:8" x14ac:dyDescent="0.25">
      <c r="E124" s="46" t="s">
        <v>44</v>
      </c>
      <c r="F124" s="45"/>
      <c r="G124" s="45"/>
      <c r="H124" s="45"/>
    </row>
    <row r="125" spans="5:8" x14ac:dyDescent="0.25">
      <c r="E125" s="44" t="s">
        <v>51</v>
      </c>
      <c r="F125" s="45"/>
      <c r="G125" s="45"/>
      <c r="H125" s="45"/>
    </row>
    <row r="126" spans="5:8" x14ac:dyDescent="0.25">
      <c r="E126" s="1" t="s">
        <v>86</v>
      </c>
      <c r="F126" s="14">
        <v>39215000</v>
      </c>
      <c r="G126" s="14">
        <v>41018000</v>
      </c>
      <c r="H126" s="14">
        <v>42873000</v>
      </c>
    </row>
    <row r="127" spans="5:8" x14ac:dyDescent="0.25">
      <c r="E127" s="1" t="s">
        <v>87</v>
      </c>
      <c r="F127" s="14">
        <v>56955000</v>
      </c>
      <c r="G127" s="14">
        <v>59575000</v>
      </c>
      <c r="H127" s="14">
        <v>62269000</v>
      </c>
    </row>
    <row r="128" spans="5:8" x14ac:dyDescent="0.25">
      <c r="E128" s="1" t="s">
        <v>88</v>
      </c>
      <c r="F128" s="14">
        <v>18624000</v>
      </c>
      <c r="G128" s="14">
        <v>19481000</v>
      </c>
      <c r="H128" s="14">
        <v>20362000</v>
      </c>
    </row>
    <row r="129" spans="5:8" x14ac:dyDescent="0.25">
      <c r="E129" s="1" t="s">
        <v>89</v>
      </c>
      <c r="F129" s="14">
        <v>24632000</v>
      </c>
      <c r="G129" s="14">
        <v>25765000</v>
      </c>
      <c r="H129" s="14">
        <v>26930000</v>
      </c>
    </row>
    <row r="130" spans="5:8" x14ac:dyDescent="0.25">
      <c r="E130" s="46" t="s">
        <v>44</v>
      </c>
      <c r="F130" s="45"/>
      <c r="G130" s="45"/>
      <c r="H130" s="45"/>
    </row>
    <row r="131" spans="5:8" x14ac:dyDescent="0.25">
      <c r="E131" s="46" t="s">
        <v>44</v>
      </c>
      <c r="F131" s="45"/>
      <c r="G131" s="45"/>
      <c r="H131" s="45"/>
    </row>
    <row r="132" spans="5:8" x14ac:dyDescent="0.25">
      <c r="E132" s="44" t="s">
        <v>52</v>
      </c>
      <c r="F132" s="45"/>
      <c r="G132" s="45"/>
      <c r="H132" s="45"/>
    </row>
    <row r="133" spans="5:8" x14ac:dyDescent="0.25">
      <c r="E133" s="46" t="s">
        <v>44</v>
      </c>
      <c r="F133" s="45"/>
      <c r="G133" s="45"/>
      <c r="H133" s="45"/>
    </row>
    <row r="134" spans="5:8" x14ac:dyDescent="0.25">
      <c r="E134" s="1" t="s">
        <v>86</v>
      </c>
      <c r="F134" s="14">
        <v>38037000</v>
      </c>
      <c r="G134" s="14">
        <v>41555000</v>
      </c>
      <c r="H134" s="14">
        <v>43596000</v>
      </c>
    </row>
    <row r="135" spans="5:8" x14ac:dyDescent="0.25">
      <c r="E135" s="1" t="s">
        <v>87</v>
      </c>
      <c r="F135" s="14">
        <v>86444000</v>
      </c>
      <c r="G135" s="14">
        <v>94441000</v>
      </c>
      <c r="H135" s="14">
        <v>99078000</v>
      </c>
    </row>
    <row r="136" spans="5:8" x14ac:dyDescent="0.25">
      <c r="E136" s="1" t="s">
        <v>88</v>
      </c>
      <c r="F136" s="14">
        <v>33094000</v>
      </c>
      <c r="G136" s="14">
        <v>36156000</v>
      </c>
      <c r="H136" s="14">
        <v>37931000</v>
      </c>
    </row>
    <row r="137" spans="5:8" x14ac:dyDescent="0.25">
      <c r="E137" s="1" t="s">
        <v>89</v>
      </c>
      <c r="F137" s="14">
        <v>41019000</v>
      </c>
      <c r="G137" s="14">
        <v>44813000</v>
      </c>
      <c r="H137" s="14">
        <v>47013000</v>
      </c>
    </row>
    <row r="138" spans="5:8" x14ac:dyDescent="0.25">
      <c r="E138" s="46" t="s">
        <v>44</v>
      </c>
      <c r="F138" s="45"/>
      <c r="G138" s="45"/>
      <c r="H138" s="45"/>
    </row>
    <row r="139" spans="5:8" x14ac:dyDescent="0.25">
      <c r="E139" s="46" t="s">
        <v>44</v>
      </c>
      <c r="F139" s="45"/>
      <c r="G139" s="45"/>
      <c r="H139" s="45"/>
    </row>
    <row r="140" spans="5:8" x14ac:dyDescent="0.25">
      <c r="E140" s="44" t="s">
        <v>53</v>
      </c>
      <c r="F140" s="45"/>
      <c r="G140" s="45"/>
      <c r="H140" s="45"/>
    </row>
    <row r="141" spans="5:8" x14ac:dyDescent="0.25">
      <c r="E141" s="46" t="s">
        <v>44</v>
      </c>
      <c r="F141" s="45"/>
      <c r="G141" s="45"/>
      <c r="H141" s="45"/>
    </row>
    <row r="142" spans="5:8" x14ac:dyDescent="0.25">
      <c r="E142" s="1" t="s">
        <v>86</v>
      </c>
      <c r="F142" s="14">
        <v>29000000</v>
      </c>
      <c r="G142" s="14">
        <v>31000000</v>
      </c>
      <c r="H142" s="14">
        <v>29250000</v>
      </c>
    </row>
    <row r="143" spans="5:8" x14ac:dyDescent="0.25">
      <c r="E143" s="1" t="s">
        <v>87</v>
      </c>
      <c r="F143" s="14">
        <v>21000000</v>
      </c>
      <c r="G143" s="14">
        <v>22000000</v>
      </c>
      <c r="H143" s="14">
        <v>29250000</v>
      </c>
    </row>
    <row r="144" spans="5:8" x14ac:dyDescent="0.25">
      <c r="E144" s="1" t="s">
        <v>88</v>
      </c>
      <c r="F144" s="14">
        <v>21000000</v>
      </c>
      <c r="G144" s="14">
        <v>22000000</v>
      </c>
      <c r="H144" s="14">
        <v>29250000</v>
      </c>
    </row>
    <row r="145" spans="5:8" x14ac:dyDescent="0.25">
      <c r="E145" s="1" t="s">
        <v>89</v>
      </c>
      <c r="F145" s="14">
        <v>29000000</v>
      </c>
      <c r="G145" s="14">
        <v>30000000</v>
      </c>
      <c r="H145" s="14">
        <v>33000000</v>
      </c>
    </row>
    <row r="146" spans="5:8" x14ac:dyDescent="0.25">
      <c r="F146" s="17"/>
      <c r="G146" s="17"/>
      <c r="H146" s="17"/>
    </row>
    <row r="147" spans="5:8" x14ac:dyDescent="0.25">
      <c r="F147" s="17"/>
      <c r="G147" s="17"/>
      <c r="H147" s="17"/>
    </row>
    <row r="148" spans="5:8" x14ac:dyDescent="0.25">
      <c r="F148" s="17"/>
      <c r="G148" s="17"/>
      <c r="H148" s="17"/>
    </row>
    <row r="149" spans="5:8" x14ac:dyDescent="0.25">
      <c r="F149" s="17"/>
      <c r="G149" s="17"/>
      <c r="H149" s="17"/>
    </row>
    <row r="150" spans="5:8" x14ac:dyDescent="0.25">
      <c r="F150" s="17"/>
      <c r="G150" s="17"/>
      <c r="H150" s="17"/>
    </row>
    <row r="151" spans="5:8" x14ac:dyDescent="0.25">
      <c r="F151" s="17"/>
      <c r="G151" s="17"/>
      <c r="H151" s="17"/>
    </row>
    <row r="152" spans="5:8" x14ac:dyDescent="0.25">
      <c r="F152" s="17"/>
      <c r="G152" s="17"/>
      <c r="H152" s="17"/>
    </row>
    <row r="153" spans="5:8" x14ac:dyDescent="0.25">
      <c r="F153" s="17"/>
      <c r="G153" s="17"/>
      <c r="H153" s="17"/>
    </row>
    <row r="154" spans="5:8" x14ac:dyDescent="0.25">
      <c r="F154" s="17"/>
      <c r="G154" s="17"/>
      <c r="H154" s="17"/>
    </row>
    <row r="155" spans="5:8" x14ac:dyDescent="0.25">
      <c r="F155" s="17"/>
      <c r="G155" s="17"/>
      <c r="H155" s="17"/>
    </row>
    <row r="156" spans="5:8" x14ac:dyDescent="0.25">
      <c r="F156" s="17"/>
      <c r="G156" s="17"/>
      <c r="H156" s="17"/>
    </row>
    <row r="157" spans="5:8" x14ac:dyDescent="0.25">
      <c r="F157" s="17"/>
      <c r="G157" s="17"/>
      <c r="H157" s="17"/>
    </row>
    <row r="158" spans="5:8" x14ac:dyDescent="0.25">
      <c r="F158" s="17"/>
      <c r="G158" s="17"/>
      <c r="H158" s="17"/>
    </row>
    <row r="159" spans="5:8" x14ac:dyDescent="0.25">
      <c r="F159" s="17"/>
      <c r="G159" s="17"/>
      <c r="H159" s="17"/>
    </row>
    <row r="160" spans="5:8" x14ac:dyDescent="0.25">
      <c r="F160" s="17"/>
      <c r="G160" s="17"/>
      <c r="H160" s="17"/>
    </row>
    <row r="161" spans="6:8" x14ac:dyDescent="0.25">
      <c r="F161" s="17"/>
      <c r="G161" s="17"/>
      <c r="H161" s="17"/>
    </row>
    <row r="162" spans="6:8" x14ac:dyDescent="0.25">
      <c r="F162" s="17"/>
      <c r="G162" s="17"/>
      <c r="H162" s="17"/>
    </row>
    <row r="163" spans="6:8" x14ac:dyDescent="0.25">
      <c r="F163" s="17"/>
      <c r="G163" s="17"/>
      <c r="H163" s="17"/>
    </row>
    <row r="164" spans="6:8" x14ac:dyDescent="0.25">
      <c r="F164" s="17"/>
      <c r="G164" s="17"/>
      <c r="H164" s="17"/>
    </row>
    <row r="165" spans="6:8" x14ac:dyDescent="0.25">
      <c r="F165" s="17"/>
      <c r="G165" s="17"/>
      <c r="H165" s="17"/>
    </row>
    <row r="166" spans="6:8" x14ac:dyDescent="0.25">
      <c r="F166" s="17"/>
      <c r="G166" s="17"/>
      <c r="H166" s="17"/>
    </row>
    <row r="167" spans="6:8" x14ac:dyDescent="0.25">
      <c r="F167" s="17"/>
      <c r="G167" s="17"/>
      <c r="H167" s="17"/>
    </row>
    <row r="168" spans="6:8" x14ac:dyDescent="0.25">
      <c r="F168" s="17"/>
      <c r="G168" s="17"/>
      <c r="H168" s="17"/>
    </row>
    <row r="169" spans="6:8" x14ac:dyDescent="0.25">
      <c r="F169" s="17"/>
      <c r="G169" s="17"/>
      <c r="H169" s="17"/>
    </row>
    <row r="170" spans="6:8" x14ac:dyDescent="0.25">
      <c r="F170" s="17"/>
      <c r="G170" s="17"/>
      <c r="H170" s="17"/>
    </row>
    <row r="171" spans="6:8" x14ac:dyDescent="0.25">
      <c r="F171" s="17"/>
      <c r="G171" s="17"/>
      <c r="H171" s="17"/>
    </row>
    <row r="172" spans="6:8" x14ac:dyDescent="0.25">
      <c r="F172" s="17"/>
      <c r="G172" s="17"/>
      <c r="H172" s="17"/>
    </row>
    <row r="173" spans="6:8" x14ac:dyDescent="0.25">
      <c r="F173" s="17"/>
      <c r="G173" s="17"/>
      <c r="H173" s="17"/>
    </row>
    <row r="174" spans="6:8" x14ac:dyDescent="0.25">
      <c r="F174" s="17"/>
      <c r="G174" s="17"/>
      <c r="H174" s="17"/>
    </row>
    <row r="175" spans="6:8" x14ac:dyDescent="0.25">
      <c r="F175" s="17"/>
      <c r="G175" s="17"/>
      <c r="H175" s="17"/>
    </row>
    <row r="176" spans="6:8" x14ac:dyDescent="0.25">
      <c r="F176" s="17"/>
      <c r="G176" s="17"/>
      <c r="H176" s="17"/>
    </row>
    <row r="177" spans="6:8" x14ac:dyDescent="0.25">
      <c r="F177" s="17"/>
      <c r="G177" s="17"/>
      <c r="H177" s="17"/>
    </row>
    <row r="178" spans="6:8" x14ac:dyDescent="0.25">
      <c r="F178" s="17"/>
      <c r="G178" s="17"/>
      <c r="H178" s="17"/>
    </row>
    <row r="179" spans="6:8" x14ac:dyDescent="0.25">
      <c r="F179" s="17"/>
      <c r="G179" s="17"/>
      <c r="H179" s="17"/>
    </row>
    <row r="180" spans="6:8" x14ac:dyDescent="0.25">
      <c r="F180" s="17"/>
      <c r="G180" s="17"/>
      <c r="H180" s="17"/>
    </row>
    <row r="181" spans="6:8" x14ac:dyDescent="0.25">
      <c r="F181" s="17"/>
      <c r="G181" s="17"/>
      <c r="H181" s="17"/>
    </row>
    <row r="182" spans="6:8" x14ac:dyDescent="0.25">
      <c r="F182" s="17"/>
      <c r="G182" s="17"/>
      <c r="H182" s="17"/>
    </row>
    <row r="183" spans="6:8" x14ac:dyDescent="0.25">
      <c r="F183" s="17"/>
      <c r="G183" s="17"/>
      <c r="H183" s="17"/>
    </row>
    <row r="184" spans="6:8" x14ac:dyDescent="0.25">
      <c r="F184" s="17"/>
      <c r="G184" s="17"/>
      <c r="H184" s="17"/>
    </row>
    <row r="185" spans="6:8" x14ac:dyDescent="0.25">
      <c r="F185" s="17"/>
      <c r="G185" s="17"/>
      <c r="H185" s="17"/>
    </row>
    <row r="186" spans="6:8" x14ac:dyDescent="0.25">
      <c r="F186" s="17"/>
      <c r="G186" s="17"/>
      <c r="H186" s="17"/>
    </row>
    <row r="187" spans="6:8" x14ac:dyDescent="0.25">
      <c r="F187" s="17"/>
      <c r="G187" s="17"/>
      <c r="H187" s="17"/>
    </row>
    <row r="188" spans="6:8" x14ac:dyDescent="0.25">
      <c r="F188" s="17"/>
      <c r="G188" s="17"/>
      <c r="H188" s="17"/>
    </row>
    <row r="189" spans="6:8" x14ac:dyDescent="0.25">
      <c r="F189" s="17"/>
      <c r="G189" s="17"/>
      <c r="H189" s="17"/>
    </row>
    <row r="190" spans="6:8" x14ac:dyDescent="0.25">
      <c r="F190" s="17"/>
      <c r="G190" s="17"/>
      <c r="H190" s="17"/>
    </row>
    <row r="191" spans="6:8" x14ac:dyDescent="0.25">
      <c r="F191" s="17"/>
      <c r="G191" s="17"/>
      <c r="H191" s="17"/>
    </row>
    <row r="192" spans="6:8" x14ac:dyDescent="0.25">
      <c r="F192" s="17"/>
      <c r="G192" s="17"/>
      <c r="H192" s="17"/>
    </row>
    <row r="193" spans="6:8" x14ac:dyDescent="0.25">
      <c r="F193" s="17"/>
      <c r="G193" s="17"/>
      <c r="H193" s="17"/>
    </row>
    <row r="194" spans="6:8" x14ac:dyDescent="0.25">
      <c r="F194" s="17"/>
      <c r="G194" s="17"/>
      <c r="H194" s="17"/>
    </row>
    <row r="195" spans="6:8" x14ac:dyDescent="0.25">
      <c r="F195" s="17"/>
      <c r="G195" s="17"/>
      <c r="H195" s="17"/>
    </row>
    <row r="196" spans="6:8" x14ac:dyDescent="0.25">
      <c r="F196" s="17"/>
      <c r="G196" s="17"/>
      <c r="H196" s="17"/>
    </row>
    <row r="197" spans="6:8" x14ac:dyDescent="0.25">
      <c r="F197" s="17"/>
      <c r="G197" s="17"/>
      <c r="H197" s="17"/>
    </row>
    <row r="198" spans="6:8" x14ac:dyDescent="0.25">
      <c r="F198" s="17"/>
      <c r="G198" s="17"/>
      <c r="H198" s="17"/>
    </row>
    <row r="199" spans="6:8" x14ac:dyDescent="0.25">
      <c r="F199" s="17"/>
      <c r="G199" s="17"/>
      <c r="H199" s="17"/>
    </row>
    <row r="200" spans="6:8" x14ac:dyDescent="0.25">
      <c r="F200" s="17"/>
      <c r="G200" s="17"/>
      <c r="H200" s="17"/>
    </row>
    <row r="201" spans="6:8" x14ac:dyDescent="0.25">
      <c r="F201" s="17"/>
      <c r="G201" s="17"/>
      <c r="H201" s="17"/>
    </row>
    <row r="202" spans="6:8" x14ac:dyDescent="0.25">
      <c r="F202" s="17"/>
      <c r="G202" s="17"/>
      <c r="H202" s="17"/>
    </row>
    <row r="203" spans="6:8" x14ac:dyDescent="0.25">
      <c r="F203" s="17"/>
      <c r="G203" s="17"/>
      <c r="H203" s="17"/>
    </row>
    <row r="204" spans="6:8" x14ac:dyDescent="0.25">
      <c r="F204" s="17"/>
      <c r="G204" s="17"/>
      <c r="H204" s="17"/>
    </row>
    <row r="205" spans="6:8" x14ac:dyDescent="0.25">
      <c r="F205" s="17"/>
      <c r="G205" s="17"/>
      <c r="H205" s="17"/>
    </row>
    <row r="206" spans="6:8" x14ac:dyDescent="0.25">
      <c r="F206" s="17"/>
      <c r="G206" s="17"/>
      <c r="H206" s="17"/>
    </row>
    <row r="207" spans="6:8" x14ac:dyDescent="0.25">
      <c r="F207" s="17"/>
      <c r="G207" s="17"/>
      <c r="H207" s="17"/>
    </row>
    <row r="208" spans="6:8" x14ac:dyDescent="0.25">
      <c r="F208" s="17"/>
      <c r="G208" s="17"/>
      <c r="H208" s="17"/>
    </row>
    <row r="209" spans="6:8" x14ac:dyDescent="0.25">
      <c r="F209" s="17"/>
      <c r="G209" s="17"/>
      <c r="H209" s="17"/>
    </row>
    <row r="210" spans="6:8" x14ac:dyDescent="0.25">
      <c r="F210" s="17"/>
      <c r="G210" s="17"/>
      <c r="H210" s="17"/>
    </row>
    <row r="211" spans="6:8" x14ac:dyDescent="0.25">
      <c r="F211" s="17"/>
      <c r="G211" s="17"/>
      <c r="H211" s="17"/>
    </row>
    <row r="212" spans="6:8" x14ac:dyDescent="0.25">
      <c r="F212" s="17"/>
      <c r="G212" s="17"/>
      <c r="H212" s="17"/>
    </row>
    <row r="213" spans="6:8" x14ac:dyDescent="0.25">
      <c r="F213" s="17"/>
      <c r="G213" s="17"/>
      <c r="H213" s="17"/>
    </row>
    <row r="214" spans="6:8" x14ac:dyDescent="0.25">
      <c r="F214" s="17"/>
      <c r="G214" s="17"/>
      <c r="H214" s="17"/>
    </row>
    <row r="215" spans="6:8" x14ac:dyDescent="0.25">
      <c r="F215" s="17"/>
      <c r="G215" s="17"/>
      <c r="H215" s="17"/>
    </row>
    <row r="216" spans="6:8" x14ac:dyDescent="0.25">
      <c r="F216" s="17"/>
      <c r="G216" s="17"/>
      <c r="H216" s="17"/>
    </row>
    <row r="217" spans="6:8" x14ac:dyDescent="0.25">
      <c r="F217" s="17"/>
      <c r="G217" s="17"/>
      <c r="H217" s="17"/>
    </row>
    <row r="218" spans="6:8" x14ac:dyDescent="0.25">
      <c r="F218" s="17"/>
      <c r="G218" s="17"/>
      <c r="H218" s="17"/>
    </row>
    <row r="219" spans="6:8" x14ac:dyDescent="0.25">
      <c r="F219" s="17"/>
      <c r="G219" s="17"/>
      <c r="H219" s="17"/>
    </row>
    <row r="220" spans="6:8" x14ac:dyDescent="0.25">
      <c r="F220" s="17"/>
      <c r="G220" s="17"/>
      <c r="H220" s="17"/>
    </row>
    <row r="221" spans="6:8" x14ac:dyDescent="0.25">
      <c r="F221" s="17"/>
      <c r="G221" s="17"/>
      <c r="H221" s="17"/>
    </row>
    <row r="222" spans="6:8" x14ac:dyDescent="0.25">
      <c r="F222" s="17"/>
      <c r="G222" s="17"/>
      <c r="H222" s="17"/>
    </row>
    <row r="223" spans="6:8" x14ac:dyDescent="0.25">
      <c r="F223" s="17"/>
      <c r="G223" s="17"/>
      <c r="H223" s="17"/>
    </row>
    <row r="224" spans="6:8" x14ac:dyDescent="0.25">
      <c r="F224" s="17"/>
      <c r="G224" s="17"/>
      <c r="H224" s="17"/>
    </row>
    <row r="225" spans="6:8" x14ac:dyDescent="0.25">
      <c r="F225" s="17"/>
      <c r="G225" s="17"/>
      <c r="H225" s="17"/>
    </row>
    <row r="226" spans="6:8" x14ac:dyDescent="0.25">
      <c r="F226" s="17"/>
      <c r="G226" s="17"/>
      <c r="H226" s="17"/>
    </row>
    <row r="227" spans="6:8" x14ac:dyDescent="0.25">
      <c r="F227" s="17"/>
      <c r="G227" s="17"/>
      <c r="H227" s="17"/>
    </row>
    <row r="228" spans="6:8" x14ac:dyDescent="0.25">
      <c r="F228" s="17"/>
      <c r="G228" s="17"/>
      <c r="H228" s="17"/>
    </row>
    <row r="229" spans="6:8" x14ac:dyDescent="0.25">
      <c r="F229" s="17"/>
      <c r="G229" s="17"/>
      <c r="H229" s="17"/>
    </row>
    <row r="230" spans="6:8" x14ac:dyDescent="0.25">
      <c r="F230" s="17"/>
      <c r="G230" s="17"/>
      <c r="H230" s="17"/>
    </row>
    <row r="231" spans="6:8" x14ac:dyDescent="0.25">
      <c r="F231" s="17"/>
      <c r="G231" s="17"/>
      <c r="H231" s="17"/>
    </row>
    <row r="232" spans="6:8" x14ac:dyDescent="0.25">
      <c r="F232" s="17"/>
      <c r="G232" s="17"/>
      <c r="H232" s="17"/>
    </row>
    <row r="233" spans="6:8" x14ac:dyDescent="0.25">
      <c r="F233" s="17"/>
      <c r="G233" s="17"/>
      <c r="H233" s="17"/>
    </row>
    <row r="234" spans="6:8" x14ac:dyDescent="0.25">
      <c r="F234" s="17"/>
      <c r="G234" s="17"/>
      <c r="H234" s="17"/>
    </row>
    <row r="235" spans="6:8" x14ac:dyDescent="0.25">
      <c r="F235" s="17"/>
      <c r="G235" s="17"/>
      <c r="H235" s="17"/>
    </row>
    <row r="236" spans="6:8" x14ac:dyDescent="0.25">
      <c r="F236" s="17"/>
      <c r="G236" s="17"/>
      <c r="H236" s="17"/>
    </row>
    <row r="237" spans="6:8" x14ac:dyDescent="0.25">
      <c r="F237" s="17"/>
      <c r="G237" s="17"/>
      <c r="H237" s="17"/>
    </row>
    <row r="238" spans="6:8" x14ac:dyDescent="0.25">
      <c r="F238" s="17"/>
      <c r="G238" s="17"/>
      <c r="H238" s="17"/>
    </row>
    <row r="239" spans="6:8" x14ac:dyDescent="0.25">
      <c r="F239" s="17"/>
      <c r="G239" s="17"/>
      <c r="H239" s="17"/>
    </row>
    <row r="240" spans="6:8" x14ac:dyDescent="0.25">
      <c r="F240" s="17"/>
      <c r="G240" s="17"/>
      <c r="H240" s="17"/>
    </row>
    <row r="241" spans="6:8" x14ac:dyDescent="0.25">
      <c r="F241" s="17"/>
      <c r="G241" s="17"/>
      <c r="H241" s="17"/>
    </row>
    <row r="242" spans="6:8" x14ac:dyDescent="0.25">
      <c r="F242" s="17"/>
      <c r="G242" s="17"/>
      <c r="H242" s="17"/>
    </row>
    <row r="243" spans="6:8" x14ac:dyDescent="0.25">
      <c r="F243" s="17"/>
      <c r="G243" s="17"/>
      <c r="H243" s="17"/>
    </row>
    <row r="244" spans="6:8" x14ac:dyDescent="0.25">
      <c r="F244" s="17"/>
      <c r="G244" s="17"/>
      <c r="H244" s="17"/>
    </row>
    <row r="245" spans="6:8" x14ac:dyDescent="0.25">
      <c r="F245" s="17"/>
      <c r="G245" s="17"/>
      <c r="H245" s="17"/>
    </row>
  </sheetData>
  <mergeCells count="17">
    <mergeCell ref="E1:H1"/>
    <mergeCell ref="E2:H2"/>
    <mergeCell ref="E115:H115"/>
    <mergeCell ref="E116:H116"/>
    <mergeCell ref="E117:H117"/>
    <mergeCell ref="E118:H118"/>
    <mergeCell ref="E119:H119"/>
    <mergeCell ref="E124:H124"/>
    <mergeCell ref="E125:H125"/>
    <mergeCell ref="E130:H130"/>
    <mergeCell ref="E140:H140"/>
    <mergeCell ref="E141:H141"/>
    <mergeCell ref="E131:H131"/>
    <mergeCell ref="E132:H132"/>
    <mergeCell ref="E133:H133"/>
    <mergeCell ref="E138:H138"/>
    <mergeCell ref="E139:H139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5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55</vt:i4>
      </vt:variant>
    </vt:vector>
  </HeadingPairs>
  <TitlesOfParts>
    <vt:vector size="110" baseType="lpstr">
      <vt:lpstr>Summary</vt:lpstr>
      <vt:lpstr>DC21</vt:lpstr>
      <vt:lpstr>DC22</vt:lpstr>
      <vt:lpstr>DC23</vt:lpstr>
      <vt:lpstr>DC24</vt:lpstr>
      <vt:lpstr>DC25</vt:lpstr>
      <vt:lpstr>DC26</vt:lpstr>
      <vt:lpstr>DC27</vt:lpstr>
      <vt:lpstr>DC28</vt:lpstr>
      <vt:lpstr>DC29</vt:lpstr>
      <vt:lpstr>DC43</vt:lpstr>
      <vt:lpstr>ETH</vt:lpstr>
      <vt:lpstr>KZN212</vt:lpstr>
      <vt:lpstr>KZN213</vt:lpstr>
      <vt:lpstr>KZN214</vt:lpstr>
      <vt:lpstr>KZN216</vt:lpstr>
      <vt:lpstr>KZN221</vt:lpstr>
      <vt:lpstr>KZN222</vt:lpstr>
      <vt:lpstr>KZN223</vt:lpstr>
      <vt:lpstr>KZN224</vt:lpstr>
      <vt:lpstr>KZN225</vt:lpstr>
      <vt:lpstr>KZN226</vt:lpstr>
      <vt:lpstr>KZN227</vt:lpstr>
      <vt:lpstr>KZN235</vt:lpstr>
      <vt:lpstr>KZN237</vt:lpstr>
      <vt:lpstr>KZN238</vt:lpstr>
      <vt:lpstr>KZN241</vt:lpstr>
      <vt:lpstr>KZN242</vt:lpstr>
      <vt:lpstr>KZN244</vt:lpstr>
      <vt:lpstr>KZN245</vt:lpstr>
      <vt:lpstr>KZN252</vt:lpstr>
      <vt:lpstr>KZN253</vt:lpstr>
      <vt:lpstr>KZN254</vt:lpstr>
      <vt:lpstr>KZN261</vt:lpstr>
      <vt:lpstr>KZN262</vt:lpstr>
      <vt:lpstr>KZN263</vt:lpstr>
      <vt:lpstr>KZN265</vt:lpstr>
      <vt:lpstr>KZN266</vt:lpstr>
      <vt:lpstr>KZN271</vt:lpstr>
      <vt:lpstr>KZN272</vt:lpstr>
      <vt:lpstr>KZN275</vt:lpstr>
      <vt:lpstr>KZN276</vt:lpstr>
      <vt:lpstr>KZN281</vt:lpstr>
      <vt:lpstr>KZN282</vt:lpstr>
      <vt:lpstr>KZN284</vt:lpstr>
      <vt:lpstr>KZN285</vt:lpstr>
      <vt:lpstr>KZN286</vt:lpstr>
      <vt:lpstr>KZN291</vt:lpstr>
      <vt:lpstr>KZN292</vt:lpstr>
      <vt:lpstr>KZN293</vt:lpstr>
      <vt:lpstr>KZN294</vt:lpstr>
      <vt:lpstr>KZN433</vt:lpstr>
      <vt:lpstr>KZN434</vt:lpstr>
      <vt:lpstr>KZN435</vt:lpstr>
      <vt:lpstr>KZN436</vt:lpstr>
      <vt:lpstr>'DC21'!Print_Area</vt:lpstr>
      <vt:lpstr>'DC22'!Print_Area</vt:lpstr>
      <vt:lpstr>'DC23'!Print_Area</vt:lpstr>
      <vt:lpstr>'DC24'!Print_Area</vt:lpstr>
      <vt:lpstr>'DC25'!Print_Area</vt:lpstr>
      <vt:lpstr>'DC26'!Print_Area</vt:lpstr>
      <vt:lpstr>'DC27'!Print_Area</vt:lpstr>
      <vt:lpstr>'DC28'!Print_Area</vt:lpstr>
      <vt:lpstr>'DC29'!Print_Area</vt:lpstr>
      <vt:lpstr>'DC43'!Print_Area</vt:lpstr>
      <vt:lpstr>ETH!Print_Area</vt:lpstr>
      <vt:lpstr>'KZN212'!Print_Area</vt:lpstr>
      <vt:lpstr>'KZN213'!Print_Area</vt:lpstr>
      <vt:lpstr>'KZN214'!Print_Area</vt:lpstr>
      <vt:lpstr>'KZN216'!Print_Area</vt:lpstr>
      <vt:lpstr>'KZN221'!Print_Area</vt:lpstr>
      <vt:lpstr>'KZN222'!Print_Area</vt:lpstr>
      <vt:lpstr>'KZN223'!Print_Area</vt:lpstr>
      <vt:lpstr>'KZN224'!Print_Area</vt:lpstr>
      <vt:lpstr>'KZN225'!Print_Area</vt:lpstr>
      <vt:lpstr>'KZN226'!Print_Area</vt:lpstr>
      <vt:lpstr>'KZN227'!Print_Area</vt:lpstr>
      <vt:lpstr>'KZN235'!Print_Area</vt:lpstr>
      <vt:lpstr>'KZN237'!Print_Area</vt:lpstr>
      <vt:lpstr>'KZN238'!Print_Area</vt:lpstr>
      <vt:lpstr>'KZN241'!Print_Area</vt:lpstr>
      <vt:lpstr>'KZN242'!Print_Area</vt:lpstr>
      <vt:lpstr>'KZN244'!Print_Area</vt:lpstr>
      <vt:lpstr>'KZN245'!Print_Area</vt:lpstr>
      <vt:lpstr>'KZN252'!Print_Area</vt:lpstr>
      <vt:lpstr>'KZN253'!Print_Area</vt:lpstr>
      <vt:lpstr>'KZN254'!Print_Area</vt:lpstr>
      <vt:lpstr>'KZN261'!Print_Area</vt:lpstr>
      <vt:lpstr>'KZN262'!Print_Area</vt:lpstr>
      <vt:lpstr>'KZN263'!Print_Area</vt:lpstr>
      <vt:lpstr>'KZN265'!Print_Area</vt:lpstr>
      <vt:lpstr>'KZN266'!Print_Area</vt:lpstr>
      <vt:lpstr>'KZN271'!Print_Area</vt:lpstr>
      <vt:lpstr>'KZN272'!Print_Area</vt:lpstr>
      <vt:lpstr>'KZN275'!Print_Area</vt:lpstr>
      <vt:lpstr>'KZN276'!Print_Area</vt:lpstr>
      <vt:lpstr>'KZN281'!Print_Area</vt:lpstr>
      <vt:lpstr>'KZN282'!Print_Area</vt:lpstr>
      <vt:lpstr>'KZN284'!Print_Area</vt:lpstr>
      <vt:lpstr>'KZN285'!Print_Area</vt:lpstr>
      <vt:lpstr>'KZN286'!Print_Area</vt:lpstr>
      <vt:lpstr>'KZN291'!Print_Area</vt:lpstr>
      <vt:lpstr>'KZN292'!Print_Area</vt:lpstr>
      <vt:lpstr>'KZN293'!Print_Area</vt:lpstr>
      <vt:lpstr>'KZN294'!Print_Area</vt:lpstr>
      <vt:lpstr>'KZN433'!Print_Area</vt:lpstr>
      <vt:lpstr>'KZN434'!Print_Area</vt:lpstr>
      <vt:lpstr>'KZN435'!Print_Area</vt:lpstr>
      <vt:lpstr>'KZN436'!Print_Area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Akanyang Modise</dc:creator>
  <cp:lastModifiedBy>Akanyang Modise</cp:lastModifiedBy>
  <dcterms:created xsi:type="dcterms:W3CDTF">2025-05-28T14:16:24Z</dcterms:created>
  <dcterms:modified xsi:type="dcterms:W3CDTF">2025-05-30T08:13:12Z</dcterms:modified>
</cp:coreProperties>
</file>